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amela .DESKTOP-8PML2NP\Desktop\BASE DE DATOS\2. VARIABILIDAD HIDROGRAFICA (MARIO PINO;INSTITUTO DE CIENCIAS DE LA TIERRA; UACh)\"/>
    </mc:Choice>
  </mc:AlternateContent>
  <bookViews>
    <workbookView xWindow="2100" yWindow="225" windowWidth="23040" windowHeight="15345" tabRatio="500"/>
  </bookViews>
  <sheets>
    <sheet name="datos" sheetId="2" r:id="rId1"/>
    <sheet name="Hoja1" sheetId="3" r:id="rId2"/>
  </sheets>
  <definedNames>
    <definedName name="_xlnm.Print_Area" localSheetId="0">datos!$B$1:$E$40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1" i="3" l="1"/>
  <c r="X11" i="3"/>
  <c r="X27" i="3"/>
  <c r="W27" i="3"/>
  <c r="X43" i="3"/>
  <c r="W43" i="3"/>
  <c r="V43" i="3"/>
  <c r="U43" i="3"/>
  <c r="T43" i="3"/>
  <c r="S43" i="3"/>
  <c r="R43" i="3"/>
  <c r="Q43" i="3"/>
  <c r="X40" i="3"/>
  <c r="W40" i="3"/>
  <c r="V40" i="3"/>
  <c r="U40" i="3"/>
  <c r="T40" i="3"/>
  <c r="S40" i="3"/>
  <c r="R40" i="3"/>
  <c r="Q40" i="3"/>
  <c r="X37" i="3"/>
  <c r="W37" i="3"/>
  <c r="V37" i="3"/>
  <c r="U37" i="3"/>
  <c r="T37" i="3"/>
  <c r="S37" i="3"/>
  <c r="R37" i="3"/>
  <c r="Q37" i="3"/>
  <c r="X34" i="3"/>
  <c r="W34" i="3"/>
  <c r="V34" i="3"/>
  <c r="U34" i="3"/>
  <c r="T34" i="3"/>
  <c r="S34" i="3"/>
  <c r="R34" i="3"/>
  <c r="Q34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C38" i="3"/>
  <c r="C36" i="3"/>
  <c r="F39" i="2"/>
  <c r="F36" i="2"/>
  <c r="F33" i="2"/>
  <c r="F30" i="2"/>
  <c r="F27" i="2"/>
  <c r="F24" i="2"/>
  <c r="F21" i="2"/>
  <c r="F18" i="2"/>
  <c r="F15" i="2"/>
  <c r="F12" i="2"/>
  <c r="F9" i="2"/>
  <c r="F6" i="2"/>
  <c r="F3" i="2"/>
  <c r="N39" i="2"/>
  <c r="O39" i="2"/>
  <c r="P39" i="2"/>
  <c r="G39" i="2"/>
  <c r="AA39" i="2"/>
  <c r="K39" i="2"/>
  <c r="L39" i="2"/>
  <c r="M39" i="2"/>
  <c r="X39" i="2"/>
  <c r="H39" i="2"/>
  <c r="I39" i="2"/>
  <c r="J39" i="2"/>
  <c r="U39" i="2"/>
  <c r="AC39" i="2"/>
  <c r="Z39" i="2"/>
  <c r="W39" i="2"/>
  <c r="T39" i="2"/>
  <c r="AB39" i="2"/>
  <c r="Y39" i="2"/>
  <c r="V39" i="2"/>
  <c r="S39" i="2"/>
  <c r="N36" i="2"/>
  <c r="O36" i="2"/>
  <c r="P36" i="2"/>
  <c r="G36" i="2"/>
  <c r="AA36" i="2"/>
  <c r="K36" i="2"/>
  <c r="L36" i="2"/>
  <c r="M36" i="2"/>
  <c r="X36" i="2"/>
  <c r="H36" i="2"/>
  <c r="I36" i="2"/>
  <c r="J36" i="2"/>
  <c r="U36" i="2"/>
  <c r="AC36" i="2"/>
  <c r="Z36" i="2"/>
  <c r="W36" i="2"/>
  <c r="T36" i="2"/>
  <c r="AB36" i="2"/>
  <c r="Y36" i="2"/>
  <c r="V36" i="2"/>
  <c r="S36" i="2"/>
  <c r="N33" i="2"/>
  <c r="O33" i="2"/>
  <c r="P33" i="2"/>
  <c r="G33" i="2"/>
  <c r="AA33" i="2"/>
  <c r="K33" i="2"/>
  <c r="L33" i="2"/>
  <c r="M33" i="2"/>
  <c r="X33" i="2"/>
  <c r="H33" i="2"/>
  <c r="I33" i="2"/>
  <c r="J33" i="2"/>
  <c r="U33" i="2"/>
  <c r="AC33" i="2"/>
  <c r="Z33" i="2"/>
  <c r="W33" i="2"/>
  <c r="T33" i="2"/>
  <c r="AB33" i="2"/>
  <c r="Y33" i="2"/>
  <c r="V33" i="2"/>
  <c r="S33" i="2"/>
  <c r="N30" i="2"/>
  <c r="O30" i="2"/>
  <c r="P30" i="2"/>
  <c r="G30" i="2"/>
  <c r="AA30" i="2"/>
  <c r="K30" i="2"/>
  <c r="L30" i="2"/>
  <c r="M30" i="2"/>
  <c r="X30" i="2"/>
  <c r="H30" i="2"/>
  <c r="I30" i="2"/>
  <c r="J30" i="2"/>
  <c r="U30" i="2"/>
  <c r="AC30" i="2"/>
  <c r="Z30" i="2"/>
  <c r="W30" i="2"/>
  <c r="T30" i="2"/>
  <c r="AB30" i="2"/>
  <c r="Y30" i="2"/>
  <c r="V30" i="2"/>
  <c r="S30" i="2"/>
  <c r="N27" i="2"/>
  <c r="O27" i="2"/>
  <c r="P27" i="2"/>
  <c r="G27" i="2"/>
  <c r="AA27" i="2"/>
  <c r="K27" i="2"/>
  <c r="L27" i="2"/>
  <c r="M27" i="2"/>
  <c r="X27" i="2"/>
  <c r="H27" i="2"/>
  <c r="I27" i="2"/>
  <c r="J27" i="2"/>
  <c r="U27" i="2"/>
  <c r="AC27" i="2"/>
  <c r="Z27" i="2"/>
  <c r="W27" i="2"/>
  <c r="T27" i="2"/>
  <c r="AB27" i="2"/>
  <c r="Y27" i="2"/>
  <c r="V27" i="2"/>
  <c r="S27" i="2"/>
  <c r="N24" i="2"/>
  <c r="O24" i="2"/>
  <c r="P24" i="2"/>
  <c r="G24" i="2"/>
  <c r="AA24" i="2"/>
  <c r="K24" i="2"/>
  <c r="L24" i="2"/>
  <c r="M24" i="2"/>
  <c r="X24" i="2"/>
  <c r="H24" i="2"/>
  <c r="I24" i="2"/>
  <c r="J24" i="2"/>
  <c r="U24" i="2"/>
  <c r="AC24" i="2"/>
  <c r="Z24" i="2"/>
  <c r="W24" i="2"/>
  <c r="T24" i="2"/>
  <c r="AB24" i="2"/>
  <c r="Y24" i="2"/>
  <c r="V24" i="2"/>
  <c r="S24" i="2"/>
  <c r="N21" i="2"/>
  <c r="O21" i="2"/>
  <c r="P21" i="2"/>
  <c r="G21" i="2"/>
  <c r="AA21" i="2"/>
  <c r="K21" i="2"/>
  <c r="L21" i="2"/>
  <c r="M21" i="2"/>
  <c r="X21" i="2"/>
  <c r="H21" i="2"/>
  <c r="I21" i="2"/>
  <c r="J21" i="2"/>
  <c r="U21" i="2"/>
  <c r="AC21" i="2"/>
  <c r="Z21" i="2"/>
  <c r="W21" i="2"/>
  <c r="T21" i="2"/>
  <c r="AB21" i="2"/>
  <c r="Y21" i="2"/>
  <c r="V21" i="2"/>
  <c r="S21" i="2"/>
  <c r="N18" i="2"/>
  <c r="O18" i="2"/>
  <c r="P18" i="2"/>
  <c r="G18" i="2"/>
  <c r="AA18" i="2"/>
  <c r="K18" i="2"/>
  <c r="L18" i="2"/>
  <c r="M18" i="2"/>
  <c r="X18" i="2"/>
  <c r="H18" i="2"/>
  <c r="I18" i="2"/>
  <c r="J18" i="2"/>
  <c r="U18" i="2"/>
  <c r="AC18" i="2"/>
  <c r="Z18" i="2"/>
  <c r="W18" i="2"/>
  <c r="T18" i="2"/>
  <c r="AB18" i="2"/>
  <c r="Y18" i="2"/>
  <c r="V18" i="2"/>
  <c r="S18" i="2"/>
  <c r="N15" i="2"/>
  <c r="O15" i="2"/>
  <c r="P15" i="2"/>
  <c r="G15" i="2"/>
  <c r="AA15" i="2"/>
  <c r="K15" i="2"/>
  <c r="L15" i="2"/>
  <c r="M15" i="2"/>
  <c r="X15" i="2"/>
  <c r="H15" i="2"/>
  <c r="I15" i="2"/>
  <c r="J15" i="2"/>
  <c r="U15" i="2"/>
  <c r="AC15" i="2"/>
  <c r="Z15" i="2"/>
  <c r="W15" i="2"/>
  <c r="T15" i="2"/>
  <c r="AB15" i="2"/>
  <c r="Y15" i="2"/>
  <c r="V15" i="2"/>
  <c r="S15" i="2"/>
  <c r="N12" i="2"/>
  <c r="O12" i="2"/>
  <c r="P12" i="2"/>
  <c r="G12" i="2"/>
  <c r="AA12" i="2"/>
  <c r="K12" i="2"/>
  <c r="L12" i="2"/>
  <c r="M12" i="2"/>
  <c r="X12" i="2"/>
  <c r="H12" i="2"/>
  <c r="I12" i="2"/>
  <c r="J12" i="2"/>
  <c r="U12" i="2"/>
  <c r="AC12" i="2"/>
  <c r="Z12" i="2"/>
  <c r="W12" i="2"/>
  <c r="T12" i="2"/>
  <c r="AB12" i="2"/>
  <c r="Y12" i="2"/>
  <c r="V12" i="2"/>
  <c r="S12" i="2"/>
  <c r="N9" i="2"/>
  <c r="O9" i="2"/>
  <c r="P9" i="2"/>
  <c r="G9" i="2"/>
  <c r="AA9" i="2"/>
  <c r="K9" i="2"/>
  <c r="L9" i="2"/>
  <c r="M9" i="2"/>
  <c r="X9" i="2"/>
  <c r="H9" i="2"/>
  <c r="I9" i="2"/>
  <c r="J9" i="2"/>
  <c r="U9" i="2"/>
  <c r="AC9" i="2"/>
  <c r="Z9" i="2"/>
  <c r="W9" i="2"/>
  <c r="T9" i="2"/>
  <c r="AB9" i="2"/>
  <c r="Y9" i="2"/>
  <c r="V9" i="2"/>
  <c r="S9" i="2"/>
  <c r="N6" i="2"/>
  <c r="O6" i="2"/>
  <c r="P6" i="2"/>
  <c r="G6" i="2"/>
  <c r="AA6" i="2"/>
  <c r="K6" i="2"/>
  <c r="L6" i="2"/>
  <c r="M6" i="2"/>
  <c r="X6" i="2"/>
  <c r="H6" i="2"/>
  <c r="I6" i="2"/>
  <c r="J6" i="2"/>
  <c r="U6" i="2"/>
  <c r="AC6" i="2"/>
  <c r="Z6" i="2"/>
  <c r="W6" i="2"/>
  <c r="T6" i="2"/>
  <c r="AB6" i="2"/>
  <c r="Y6" i="2"/>
  <c r="V6" i="2"/>
  <c r="S6" i="2"/>
  <c r="R39" i="2"/>
  <c r="Q39" i="2"/>
  <c r="R36" i="2"/>
  <c r="Q36" i="2"/>
  <c r="R33" i="2"/>
  <c r="Q33" i="2"/>
  <c r="R30" i="2"/>
  <c r="Q30" i="2"/>
  <c r="R27" i="2"/>
  <c r="Q27" i="2"/>
  <c r="R24" i="2"/>
  <c r="Q24" i="2"/>
  <c r="R21" i="2"/>
  <c r="Q21" i="2"/>
  <c r="R18" i="2"/>
  <c r="Q18" i="2"/>
  <c r="R15" i="2"/>
  <c r="Q15" i="2"/>
  <c r="R12" i="2"/>
  <c r="Q12" i="2"/>
  <c r="R9" i="2"/>
  <c r="Q9" i="2"/>
  <c r="R6" i="2"/>
  <c r="Q6" i="2"/>
  <c r="N3" i="2"/>
  <c r="O3" i="2"/>
  <c r="P3" i="2"/>
  <c r="G3" i="2"/>
  <c r="AA3" i="2"/>
  <c r="K3" i="2"/>
  <c r="L3" i="2"/>
  <c r="M3" i="2"/>
  <c r="X3" i="2"/>
  <c r="H3" i="2"/>
  <c r="I3" i="2"/>
  <c r="J3" i="2"/>
  <c r="U3" i="2"/>
  <c r="AC3" i="2"/>
  <c r="Z3" i="2"/>
  <c r="W3" i="2"/>
  <c r="T3" i="2"/>
  <c r="AB3" i="2"/>
  <c r="Y3" i="2"/>
  <c r="V3" i="2"/>
  <c r="S3" i="2"/>
  <c r="G54" i="2"/>
  <c r="I54" i="2"/>
  <c r="G51" i="2"/>
  <c r="I51" i="2"/>
  <c r="G48" i="2"/>
  <c r="I48" i="2"/>
  <c r="G45" i="2"/>
  <c r="I45" i="2"/>
  <c r="K45" i="2"/>
  <c r="N45" i="2"/>
  <c r="O45" i="2"/>
  <c r="G42" i="2"/>
  <c r="I42" i="2"/>
  <c r="K54" i="2"/>
  <c r="O54" i="2"/>
  <c r="H54" i="2"/>
  <c r="N54" i="2"/>
  <c r="L54" i="2"/>
  <c r="O51" i="2"/>
  <c r="N51" i="2"/>
  <c r="L51" i="2"/>
  <c r="H51" i="2"/>
  <c r="J51" i="2"/>
  <c r="K51" i="2"/>
  <c r="N48" i="2"/>
  <c r="P45" i="2"/>
  <c r="H45" i="2"/>
  <c r="J45" i="2"/>
  <c r="L45" i="2"/>
  <c r="M45" i="2"/>
  <c r="L48" i="2"/>
  <c r="K48" i="2"/>
  <c r="O48" i="2"/>
  <c r="H48" i="2"/>
  <c r="L42" i="2"/>
  <c r="K42" i="2"/>
  <c r="N42" i="2"/>
  <c r="O42" i="2"/>
  <c r="H42" i="2"/>
  <c r="J42" i="2"/>
  <c r="J54" i="2"/>
  <c r="J48" i="2"/>
  <c r="P54" i="2"/>
  <c r="M54" i="2"/>
  <c r="R54" i="2"/>
  <c r="Q54" i="2"/>
  <c r="Q51" i="2"/>
  <c r="P51" i="2"/>
  <c r="M51" i="2"/>
  <c r="P48" i="2"/>
  <c r="Q48" i="2"/>
  <c r="M48" i="2"/>
  <c r="R45" i="2"/>
  <c r="Q45" i="2"/>
  <c r="Q42" i="2"/>
  <c r="P42" i="2"/>
  <c r="M42" i="2"/>
  <c r="Q3" i="2"/>
  <c r="R51" i="2"/>
  <c r="R48" i="2"/>
  <c r="R42" i="2"/>
  <c r="R3" i="2"/>
</calcChain>
</file>

<file path=xl/sharedStrings.xml><?xml version="1.0" encoding="utf-8"?>
<sst xmlns="http://schemas.openxmlformats.org/spreadsheetml/2006/main" count="177" uniqueCount="59">
  <si>
    <t>vaso +</t>
  </si>
  <si>
    <t>vaso</t>
  </si>
  <si>
    <t>vaso +sed</t>
  </si>
  <si>
    <t>sedquemado</t>
  </si>
  <si>
    <t>sedtot</t>
  </si>
  <si>
    <t>gravtot</t>
  </si>
  <si>
    <t>gravinor</t>
  </si>
  <si>
    <t>gravorg</t>
  </si>
  <si>
    <t>arentot</t>
  </si>
  <si>
    <t>areninor</t>
  </si>
  <si>
    <t>arenorg</t>
  </si>
  <si>
    <t>fangtot</t>
  </si>
  <si>
    <t>fanginor</t>
  </si>
  <si>
    <t>fangorg</t>
  </si>
  <si>
    <t>inortot</t>
  </si>
  <si>
    <t>orgtot</t>
  </si>
  <si>
    <t>grava</t>
  </si>
  <si>
    <t>arena</t>
  </si>
  <si>
    <t>fango</t>
  </si>
  <si>
    <t>fraccion</t>
  </si>
  <si>
    <t>muestra</t>
  </si>
  <si>
    <t>1.1</t>
  </si>
  <si>
    <t>1.2</t>
  </si>
  <si>
    <t>1.3</t>
  </si>
  <si>
    <t>1.4</t>
  </si>
  <si>
    <t>2.1</t>
  </si>
  <si>
    <t>2.2</t>
  </si>
  <si>
    <t>2.3</t>
  </si>
  <si>
    <t>2.4</t>
  </si>
  <si>
    <t>3.1</t>
  </si>
  <si>
    <t>3.4</t>
  </si>
  <si>
    <t>4.2</t>
  </si>
  <si>
    <t>4.3</t>
  </si>
  <si>
    <t>4.4</t>
  </si>
  <si>
    <t>%gravatot</t>
  </si>
  <si>
    <t>%grava inor</t>
  </si>
  <si>
    <t>%grava org</t>
  </si>
  <si>
    <t>%arena tot</t>
  </si>
  <si>
    <t>%arena inor</t>
  </si>
  <si>
    <t>%arena org</t>
  </si>
  <si>
    <t>% fango tot</t>
  </si>
  <si>
    <t>%fango inor</t>
  </si>
  <si>
    <t>%fango org</t>
  </si>
  <si>
    <t>%inor tot</t>
  </si>
  <si>
    <t xml:space="preserve">%org tot </t>
  </si>
  <si>
    <t>promedio</t>
  </si>
  <si>
    <t>ds</t>
  </si>
  <si>
    <t>muestras</t>
  </si>
  <si>
    <t>estadígrafos</t>
  </si>
  <si>
    <t>fecha instalación</t>
  </si>
  <si>
    <t>14/12/2015</t>
  </si>
  <si>
    <t>07/12/2015</t>
  </si>
  <si>
    <t>21/12/2015</t>
  </si>
  <si>
    <t>28/12/2105</t>
  </si>
  <si>
    <t>fase mareal</t>
  </si>
  <si>
    <t>sicigia</t>
  </si>
  <si>
    <t>cuadratura</t>
  </si>
  <si>
    <t xml:space="preserve"> area trampa</t>
  </si>
  <si>
    <t>minutos en 7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</si>
</sst>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color indexed="10"/>
      <name val="Bookman Old Style"/>
      <family val="1"/>
    </font>
    <font>
      <sz val="12"/>
      <color indexed="10"/>
      <name val="Calibri"/>
      <family val="2"/>
    </font>
    <font>
      <sz val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1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3" fillId="0" borderId="0" xfId="0" applyFont="1"/>
    <xf numFmtId="2" fontId="0" fillId="0" borderId="0" xfId="0" applyNumberFormat="1"/>
    <xf numFmtId="2" fontId="1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64" fontId="0" fillId="0" borderId="0" xfId="0" quotePrefix="1" applyNumberFormat="1"/>
    <xf numFmtId="165" fontId="0" fillId="0" borderId="0" xfId="0" applyNumberFormat="1"/>
    <xf numFmtId="0" fontId="0" fillId="3" borderId="0" xfId="0" applyFill="1"/>
    <xf numFmtId="164" fontId="0" fillId="3" borderId="0" xfId="0" applyNumberFormat="1" applyFill="1"/>
    <xf numFmtId="1" fontId="0" fillId="3" borderId="0" xfId="0" applyNumberFormat="1" applyFill="1"/>
    <xf numFmtId="164" fontId="0" fillId="4" borderId="0" xfId="0" applyNumberFormat="1" applyFill="1"/>
    <xf numFmtId="0" fontId="0" fillId="5" borderId="0" xfId="0" applyFill="1"/>
    <xf numFmtId="164" fontId="0" fillId="5" borderId="0" xfId="0" applyNumberFormat="1" applyFill="1"/>
  </cellXfs>
  <cellStyles count="11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6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26" sqref="F26"/>
    </sheetView>
  </sheetViews>
  <sheetFormatPr baseColWidth="10" defaultRowHeight="15.75" x14ac:dyDescent="0.25"/>
  <cols>
    <col min="1" max="1" width="20.625" customWidth="1"/>
    <col min="2" max="2" width="9" customWidth="1"/>
    <col min="5" max="5" width="13.625" customWidth="1"/>
    <col min="6" max="6" width="13.625" style="17" customWidth="1"/>
    <col min="7" max="7" width="10.875" style="3"/>
    <col min="17" max="18" width="10.875" style="9"/>
  </cols>
  <sheetData>
    <row r="1" spans="1:29" x14ac:dyDescent="0.25">
      <c r="A1" s="1"/>
      <c r="B1" s="1"/>
      <c r="C1" s="1"/>
      <c r="D1" s="1"/>
      <c r="E1" s="1" t="s">
        <v>0</v>
      </c>
      <c r="F1" s="14"/>
      <c r="G1" s="12"/>
      <c r="H1" s="1"/>
      <c r="I1" s="1"/>
      <c r="J1" s="1"/>
      <c r="K1" s="2"/>
      <c r="L1" s="2"/>
      <c r="M1" s="2"/>
      <c r="N1" s="2"/>
      <c r="O1" s="2"/>
      <c r="P1" s="2"/>
    </row>
    <row r="2" spans="1:29" s="6" customFormat="1" x14ac:dyDescent="0.25">
      <c r="A2" s="4" t="s">
        <v>20</v>
      </c>
      <c r="B2" s="4" t="s">
        <v>19</v>
      </c>
      <c r="C2" s="4" t="s">
        <v>1</v>
      </c>
      <c r="D2" s="4" t="s">
        <v>2</v>
      </c>
      <c r="E2" s="4" t="s">
        <v>3</v>
      </c>
      <c r="F2" s="15" t="s">
        <v>20</v>
      </c>
      <c r="G2" s="13" t="s">
        <v>4</v>
      </c>
      <c r="H2" s="4" t="s">
        <v>5</v>
      </c>
      <c r="I2" s="4" t="s">
        <v>6</v>
      </c>
      <c r="J2" s="4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5" t="s">
        <v>12</v>
      </c>
      <c r="P2" s="5" t="s">
        <v>13</v>
      </c>
      <c r="Q2" s="10" t="s">
        <v>14</v>
      </c>
      <c r="R2" s="10" t="s">
        <v>15</v>
      </c>
      <c r="S2" s="11" t="s">
        <v>34</v>
      </c>
      <c r="T2" s="6" t="s">
        <v>35</v>
      </c>
      <c r="U2" s="6" t="s">
        <v>36</v>
      </c>
      <c r="V2" s="6" t="s">
        <v>37</v>
      </c>
      <c r="W2" s="6" t="s">
        <v>38</v>
      </c>
      <c r="X2" s="6" t="s">
        <v>39</v>
      </c>
      <c r="Y2" s="6" t="s">
        <v>40</v>
      </c>
      <c r="Z2" s="6" t="s">
        <v>41</v>
      </c>
      <c r="AA2" s="6" t="s">
        <v>42</v>
      </c>
      <c r="AB2" s="6" t="s">
        <v>43</v>
      </c>
      <c r="AC2" s="6" t="s">
        <v>44</v>
      </c>
    </row>
    <row r="3" spans="1:29" x14ac:dyDescent="0.25">
      <c r="A3" t="s">
        <v>21</v>
      </c>
      <c r="B3" t="s">
        <v>16</v>
      </c>
      <c r="C3" s="8">
        <v>46.780999999999999</v>
      </c>
      <c r="D3" s="8">
        <v>53.685200000000002</v>
      </c>
      <c r="E3" s="8">
        <v>48.3581</v>
      </c>
      <c r="F3" s="16" t="str">
        <f>(A3)</f>
        <v>1.1</v>
      </c>
      <c r="G3" s="3">
        <f>((D3-C3)+((D4-C4)*10)+(D5-C5)*10)</f>
        <v>405.30220000000003</v>
      </c>
      <c r="H3" s="3">
        <f>(($D3-$C3))</f>
        <v>6.904200000000003</v>
      </c>
      <c r="I3" s="3">
        <f>($E3-$C3)</f>
        <v>1.5771000000000015</v>
      </c>
      <c r="J3" s="3">
        <f>($H3-$I3)</f>
        <v>5.3271000000000015</v>
      </c>
      <c r="K3" s="3">
        <f>($D4-$C4)*10</f>
        <v>250.42000000000002</v>
      </c>
      <c r="L3" s="3">
        <f>($E4-$C4)*10</f>
        <v>215.15</v>
      </c>
      <c r="M3" s="3">
        <f>(K3-L3)</f>
        <v>35.27000000000001</v>
      </c>
      <c r="N3" s="3">
        <f>($D5-$C5)*10</f>
        <v>147.97800000000001</v>
      </c>
      <c r="O3" s="3">
        <f>($E5-$C5)*10</f>
        <v>122.45900000000006</v>
      </c>
      <c r="P3" s="3">
        <f>($N3-$O3)</f>
        <v>25.518999999999949</v>
      </c>
      <c r="Q3" s="9">
        <f>(I3+L3+O3)</f>
        <v>339.18610000000007</v>
      </c>
      <c r="R3" s="9">
        <f>(J3+M3+P3)</f>
        <v>66.11609999999996</v>
      </c>
      <c r="S3" s="3">
        <f>(H3*100)/$G3</f>
        <v>1.7034696579490569</v>
      </c>
      <c r="T3" s="3">
        <f>(I3*100)/$G3</f>
        <v>0.38911705882672271</v>
      </c>
      <c r="U3" s="3">
        <f>(J3*100)/$G3</f>
        <v>1.3143525991223342</v>
      </c>
      <c r="V3" s="3">
        <f t="shared" ref="V3:AA3" si="0">(K3*100)/$G3</f>
        <v>61.785995733553875</v>
      </c>
      <c r="W3" s="3">
        <f t="shared" si="0"/>
        <v>53.083847065226884</v>
      </c>
      <c r="X3" s="3">
        <f t="shared" si="0"/>
        <v>8.7021486683269931</v>
      </c>
      <c r="Y3" s="3">
        <f t="shared" si="0"/>
        <v>36.510534608497068</v>
      </c>
      <c r="Z3" s="3">
        <f t="shared" si="0"/>
        <v>30.214245074416088</v>
      </c>
      <c r="AA3" s="3">
        <f t="shared" si="0"/>
        <v>6.2962895340809766</v>
      </c>
      <c r="AB3" s="3">
        <f>(Z3+W3+T3)</f>
        <v>83.687209198469702</v>
      </c>
      <c r="AC3" s="3">
        <f>(AA3+X3+U3)</f>
        <v>16.312790801530305</v>
      </c>
    </row>
    <row r="4" spans="1:29" x14ac:dyDescent="0.25">
      <c r="A4" s="7"/>
      <c r="B4" t="s">
        <v>17</v>
      </c>
      <c r="C4">
        <v>46.432000000000002</v>
      </c>
      <c r="D4">
        <v>71.474000000000004</v>
      </c>
      <c r="E4">
        <v>67.947000000000003</v>
      </c>
    </row>
    <row r="5" spans="1:29" x14ac:dyDescent="0.25">
      <c r="A5" s="7"/>
      <c r="B5" t="s">
        <v>18</v>
      </c>
      <c r="C5">
        <v>45.972099999999998</v>
      </c>
      <c r="D5">
        <v>60.7699</v>
      </c>
      <c r="E5">
        <v>58.218000000000004</v>
      </c>
    </row>
    <row r="6" spans="1:29" x14ac:dyDescent="0.25">
      <c r="A6" t="s">
        <v>22</v>
      </c>
      <c r="B6" t="s">
        <v>16</v>
      </c>
      <c r="C6" s="8">
        <v>46.871600000000001</v>
      </c>
      <c r="D6" s="8">
        <v>48.642600000000002</v>
      </c>
      <c r="E6" s="8">
        <v>47.453899999999997</v>
      </c>
      <c r="F6" s="16" t="str">
        <f>(A6)</f>
        <v>1.2</v>
      </c>
      <c r="G6" s="3">
        <f>((D6-C6)+((D7-C7)*10)+(D8-C8)*10)</f>
        <v>468.18100000000004</v>
      </c>
      <c r="H6" s="3">
        <f>(($D6-$C6))</f>
        <v>1.7710000000000008</v>
      </c>
      <c r="I6" s="3">
        <f>($E6-$C6)</f>
        <v>0.58229999999999649</v>
      </c>
      <c r="J6" s="3">
        <f>($H6-$I6)</f>
        <v>1.1887000000000043</v>
      </c>
      <c r="K6" s="3">
        <f>($D7-$C7)*10</f>
        <v>314.96500000000003</v>
      </c>
      <c r="L6" s="3">
        <f>($E7-$C7)*10</f>
        <v>226.423</v>
      </c>
      <c r="M6" s="3">
        <f>(K6-L6)</f>
        <v>88.54200000000003</v>
      </c>
      <c r="N6" s="3">
        <f>($D8-$C8)*10</f>
        <v>151.44499999999999</v>
      </c>
      <c r="O6" s="3">
        <f>($E8-$C8)*10</f>
        <v>127.52299999999998</v>
      </c>
      <c r="P6" s="3">
        <f>($N6-$O6)</f>
        <v>23.922000000000011</v>
      </c>
      <c r="Q6" s="9">
        <f>(I6+L6+O6)</f>
        <v>354.5283</v>
      </c>
      <c r="R6" s="9">
        <f>(J6+M6+P6)</f>
        <v>113.65270000000005</v>
      </c>
      <c r="S6" s="3">
        <f>(H6*100)/$G6</f>
        <v>0.37827250571894216</v>
      </c>
      <c r="T6" s="3">
        <f>(I6*100)/$G6</f>
        <v>0.12437497463587724</v>
      </c>
      <c r="U6" s="3">
        <f>(J6*100)/$G6</f>
        <v>0.25389753108306495</v>
      </c>
      <c r="V6" s="3">
        <f t="shared" ref="V6" si="1">(K6*100)/$G6</f>
        <v>67.2741952364577</v>
      </c>
      <c r="W6" s="3">
        <f t="shared" ref="W6" si="2">(L6*100)/$G6</f>
        <v>48.362278691360814</v>
      </c>
      <c r="X6" s="3">
        <f t="shared" ref="X6" si="3">(M6*100)/$G6</f>
        <v>18.911916545096879</v>
      </c>
      <c r="Y6" s="3">
        <f t="shared" ref="Y6" si="4">(N6*100)/$G6</f>
        <v>32.34753225782336</v>
      </c>
      <c r="Z6" s="3">
        <f t="shared" ref="Z6" si="5">(O6*100)/$G6</f>
        <v>27.237969930432879</v>
      </c>
      <c r="AA6" s="3">
        <f t="shared" ref="AA6" si="6">(P6*100)/$G6</f>
        <v>5.1095623273904769</v>
      </c>
      <c r="AB6" s="3">
        <f>(Z6+W6+T6)</f>
        <v>75.724623596429566</v>
      </c>
      <c r="AC6" s="3">
        <f>(AA6+X6+U6)</f>
        <v>24.275376403570423</v>
      </c>
    </row>
    <row r="7" spans="1:29" x14ac:dyDescent="0.25">
      <c r="A7" s="7"/>
      <c r="B7" t="s">
        <v>17</v>
      </c>
      <c r="C7">
        <v>46.491999999999997</v>
      </c>
      <c r="D7">
        <v>77.988500000000002</v>
      </c>
      <c r="E7">
        <v>69.134299999999996</v>
      </c>
    </row>
    <row r="8" spans="1:29" x14ac:dyDescent="0.25">
      <c r="A8" s="7"/>
      <c r="B8" t="s">
        <v>18</v>
      </c>
      <c r="C8">
        <v>46.432200000000002</v>
      </c>
      <c r="D8">
        <v>61.576700000000002</v>
      </c>
      <c r="E8">
        <v>59.1845</v>
      </c>
    </row>
    <row r="9" spans="1:29" x14ac:dyDescent="0.25">
      <c r="A9" t="s">
        <v>23</v>
      </c>
      <c r="B9" t="s">
        <v>16</v>
      </c>
      <c r="C9" s="8">
        <v>46.747399999999999</v>
      </c>
      <c r="D9" s="8">
        <v>51.442700000000002</v>
      </c>
      <c r="E9" s="8">
        <v>48.018300000000004</v>
      </c>
      <c r="F9" s="16" t="str">
        <f>(A9)</f>
        <v>1.3</v>
      </c>
      <c r="G9" s="3">
        <f>((D9-C9)+((D10-C10)*10)+(D11-C11)*10)</f>
        <v>374.5492999999999</v>
      </c>
      <c r="H9" s="3">
        <f>(($D9-$C9))</f>
        <v>4.6953000000000031</v>
      </c>
      <c r="I9" s="3">
        <f>($E9-$C9)</f>
        <v>1.2709000000000046</v>
      </c>
      <c r="J9" s="3">
        <f>($H9-$I9)</f>
        <v>3.4243999999999986</v>
      </c>
      <c r="K9" s="3">
        <f>($D10-$C10)*10</f>
        <v>249.70699999999994</v>
      </c>
      <c r="L9" s="3">
        <f>($E10-$C10)*10</f>
        <v>152.63100000000003</v>
      </c>
      <c r="M9" s="3">
        <f>(K9-L9)</f>
        <v>97.075999999999908</v>
      </c>
      <c r="N9" s="3">
        <f>($D11-$C11)*10</f>
        <v>120.14699999999998</v>
      </c>
      <c r="O9" s="3">
        <f>($E11-$C11)*10</f>
        <v>100.96800000000009</v>
      </c>
      <c r="P9" s="3">
        <f>($N9-$O9)</f>
        <v>19.178999999999888</v>
      </c>
      <c r="Q9" s="9">
        <f>(I9+L9+O9)</f>
        <v>254.86990000000014</v>
      </c>
      <c r="R9" s="9">
        <f>(J9+M9+P9)</f>
        <v>119.67939999999979</v>
      </c>
      <c r="S9" s="3">
        <f>(H9*100)/$G9</f>
        <v>1.2535866440012047</v>
      </c>
      <c r="T9" s="3">
        <f>(I9*100)/$G9</f>
        <v>0.33931447742660442</v>
      </c>
      <c r="U9" s="3">
        <f>(J9*100)/$G9</f>
        <v>0.9142721665746002</v>
      </c>
      <c r="V9" s="3">
        <f t="shared" ref="V9" si="7">(K9*100)/$G9</f>
        <v>66.668660173707437</v>
      </c>
      <c r="W9" s="3">
        <f t="shared" ref="W9" si="8">(L9*100)/$G9</f>
        <v>40.750576759855129</v>
      </c>
      <c r="X9" s="3">
        <f t="shared" ref="X9" si="9">(M9*100)/$G9</f>
        <v>25.918083413852312</v>
      </c>
      <c r="Y9" s="3">
        <f t="shared" ref="Y9" si="10">(N9*100)/$G9</f>
        <v>32.07775318229136</v>
      </c>
      <c r="Z9" s="3">
        <f t="shared" ref="Z9" si="11">(O9*100)/$G9</f>
        <v>26.957198958855379</v>
      </c>
      <c r="AA9" s="3">
        <f t="shared" ref="AA9" si="12">(P9*100)/$G9</f>
        <v>5.1205542234359784</v>
      </c>
      <c r="AB9" s="3">
        <f>(Z9+W9+T9)</f>
        <v>68.047090196137106</v>
      </c>
      <c r="AC9" s="3">
        <f>(AA9+X9+U9)</f>
        <v>31.952909803862891</v>
      </c>
    </row>
    <row r="10" spans="1:29" x14ac:dyDescent="0.25">
      <c r="A10" s="7"/>
      <c r="B10" t="s">
        <v>17</v>
      </c>
      <c r="C10">
        <v>46.309100000000001</v>
      </c>
      <c r="D10">
        <v>71.279799999999994</v>
      </c>
      <c r="E10">
        <v>61.572200000000002</v>
      </c>
    </row>
    <row r="11" spans="1:29" x14ac:dyDescent="0.25">
      <c r="A11" s="7"/>
      <c r="B11" t="s">
        <v>18</v>
      </c>
      <c r="C11">
        <v>57.450899999999997</v>
      </c>
      <c r="D11">
        <v>69.465599999999995</v>
      </c>
      <c r="E11">
        <v>67.547700000000006</v>
      </c>
    </row>
    <row r="12" spans="1:29" x14ac:dyDescent="0.25">
      <c r="A12" t="s">
        <v>24</v>
      </c>
      <c r="B12" t="s">
        <v>16</v>
      </c>
      <c r="C12" s="8">
        <v>46.717300000000002</v>
      </c>
      <c r="D12" s="8">
        <v>51.983699999999999</v>
      </c>
      <c r="E12" s="8">
        <v>47.929400000000001</v>
      </c>
      <c r="F12" s="16" t="str">
        <f>(A12)</f>
        <v>1.4</v>
      </c>
      <c r="G12" s="3">
        <f>((D12-C12)+((D13-C13)*10)+(D14-C14)*10)</f>
        <v>287.29440000000011</v>
      </c>
      <c r="H12" s="3">
        <f>(($D12-$C12))</f>
        <v>5.2663999999999973</v>
      </c>
      <c r="I12" s="3">
        <f>($E12-$C12)</f>
        <v>1.2120999999999995</v>
      </c>
      <c r="J12" s="3">
        <f>($H12-$I12)</f>
        <v>4.0542999999999978</v>
      </c>
      <c r="K12" s="3">
        <f>($D13-$C13)*10</f>
        <v>141.01400000000007</v>
      </c>
      <c r="L12" s="3">
        <f>($E13-$C13)*10</f>
        <v>117.65499999999996</v>
      </c>
      <c r="M12" s="3">
        <f>(K12-L12)</f>
        <v>23.359000000000108</v>
      </c>
      <c r="N12" s="3">
        <f>($D14-$C14)*10</f>
        <v>141.01400000000007</v>
      </c>
      <c r="O12" s="3">
        <f>($E14-$C14)*10</f>
        <v>117.65499999999996</v>
      </c>
      <c r="P12" s="3">
        <f>($N12-$O12)</f>
        <v>23.359000000000108</v>
      </c>
      <c r="Q12" s="9">
        <f>(I12+L12+O12)</f>
        <v>236.52209999999991</v>
      </c>
      <c r="R12" s="9">
        <f>(J12+M12+P12)</f>
        <v>50.772300000000214</v>
      </c>
      <c r="S12" s="3">
        <f>(H12*100)/$G12</f>
        <v>1.8331022115293565</v>
      </c>
      <c r="T12" s="3">
        <f>(I12*100)/$G12</f>
        <v>0.42190171475670918</v>
      </c>
      <c r="U12" s="3">
        <f>(J12*100)/$G12</f>
        <v>1.4112004967726473</v>
      </c>
      <c r="V12" s="3">
        <f t="shared" ref="V12" si="13">(K12*100)/$G12</f>
        <v>49.083448894235325</v>
      </c>
      <c r="W12" s="3">
        <f t="shared" ref="W12" si="14">(L12*100)/$G12</f>
        <v>40.952764829387526</v>
      </c>
      <c r="X12" s="3">
        <f t="shared" ref="X12" si="15">(M12*100)/$G12</f>
        <v>8.1306840648478005</v>
      </c>
      <c r="Y12" s="3">
        <f t="shared" ref="Y12" si="16">(N12*100)/$G12</f>
        <v>49.083448894235325</v>
      </c>
      <c r="Z12" s="3">
        <f t="shared" ref="Z12" si="17">(O12*100)/$G12</f>
        <v>40.952764829387526</v>
      </c>
      <c r="AA12" s="3">
        <f t="shared" ref="AA12" si="18">(P12*100)/$G12</f>
        <v>8.1306840648478005</v>
      </c>
      <c r="AB12" s="3">
        <f>(Z12+W12+T12)</f>
        <v>82.327431373531766</v>
      </c>
      <c r="AC12" s="3">
        <f>(AA12+X12+U12)</f>
        <v>17.672568626468248</v>
      </c>
    </row>
    <row r="13" spans="1:29" x14ac:dyDescent="0.25">
      <c r="A13" s="7"/>
      <c r="B13" t="s">
        <v>17</v>
      </c>
      <c r="C13">
        <v>57.219000000000001</v>
      </c>
      <c r="D13">
        <v>71.320400000000006</v>
      </c>
      <c r="E13">
        <v>68.984499999999997</v>
      </c>
    </row>
    <row r="14" spans="1:29" x14ac:dyDescent="0.25">
      <c r="A14" s="7"/>
      <c r="B14" t="s">
        <v>18</v>
      </c>
      <c r="C14">
        <v>57.219000000000001</v>
      </c>
      <c r="D14">
        <v>71.320400000000006</v>
      </c>
      <c r="E14">
        <v>68.984499999999997</v>
      </c>
    </row>
    <row r="15" spans="1:29" x14ac:dyDescent="0.25">
      <c r="A15" t="s">
        <v>25</v>
      </c>
      <c r="B15" t="s">
        <v>16</v>
      </c>
      <c r="C15" s="8">
        <v>45.043199999999999</v>
      </c>
      <c r="D15" s="8">
        <v>46.666499999999999</v>
      </c>
      <c r="E15" s="8">
        <v>45.349899999999998</v>
      </c>
      <c r="F15" s="16" t="str">
        <f>(A15)</f>
        <v>2.1</v>
      </c>
      <c r="G15" s="3">
        <f>((D15-C15)+((D16-C16)*10)+(D17-C17)*10)</f>
        <v>139.07830000000001</v>
      </c>
      <c r="H15" s="3">
        <f>(($D15-$C15))</f>
        <v>1.6233000000000004</v>
      </c>
      <c r="I15" s="3">
        <f>($E15-$C15)</f>
        <v>0.30669999999999931</v>
      </c>
      <c r="J15" s="3">
        <f>($H15-$I15)</f>
        <v>1.3166000000000011</v>
      </c>
      <c r="K15" s="3">
        <f>($D16-$C16)*10</f>
        <v>76.311999999999998</v>
      </c>
      <c r="L15" s="3">
        <f>($E16-$C16)*10</f>
        <v>64.963999999999942</v>
      </c>
      <c r="M15" s="3">
        <f>(K15-L15)</f>
        <v>11.348000000000056</v>
      </c>
      <c r="N15" s="3">
        <f>($D17-$C17)*10</f>
        <v>61.143000000000001</v>
      </c>
      <c r="O15" s="3">
        <f>($E17-$C17)*10</f>
        <v>51.371000000000038</v>
      </c>
      <c r="P15" s="3">
        <f>($N15-$O15)</f>
        <v>9.7719999999999629</v>
      </c>
      <c r="Q15" s="9">
        <f>(I15+L15+O15)</f>
        <v>116.64169999999999</v>
      </c>
      <c r="R15" s="9">
        <f>(J15+M15+P15)</f>
        <v>22.43660000000002</v>
      </c>
      <c r="S15" s="3">
        <f>(H15*100)/$G15</f>
        <v>1.1671842408197399</v>
      </c>
      <c r="T15" s="3">
        <f>(I15*100)/$G15</f>
        <v>0.22052325920003285</v>
      </c>
      <c r="U15" s="3">
        <f>(J15*100)/$G15</f>
        <v>0.94666098161970702</v>
      </c>
      <c r="V15" s="3">
        <f t="shared" ref="V15" si="19">(K15*100)/$G15</f>
        <v>54.869810746895809</v>
      </c>
      <c r="W15" s="3">
        <f t="shared" ref="W15" si="20">(L15*100)/$G15</f>
        <v>46.710378254551529</v>
      </c>
      <c r="X15" s="3">
        <f t="shared" ref="X15" si="21">(M15*100)/$G15</f>
        <v>8.1594324923442798</v>
      </c>
      <c r="Y15" s="3">
        <f t="shared" ref="Y15" si="22">(N15*100)/$G15</f>
        <v>43.963005012284441</v>
      </c>
      <c r="Z15" s="3">
        <f t="shared" ref="Z15" si="23">(O15*100)/$G15</f>
        <v>36.936747141718037</v>
      </c>
      <c r="AA15" s="3">
        <f t="shared" ref="AA15" si="24">(P15*100)/$G15</f>
        <v>7.0262578705664094</v>
      </c>
      <c r="AB15" s="3">
        <f>(Z15+W15+T15)</f>
        <v>83.867648655469594</v>
      </c>
      <c r="AC15" s="3">
        <f>(AA15+X15+U15)</f>
        <v>16.132351344530395</v>
      </c>
    </row>
    <row r="16" spans="1:29" x14ac:dyDescent="0.25">
      <c r="A16" s="7"/>
      <c r="B16" t="s">
        <v>17</v>
      </c>
      <c r="C16">
        <v>44.776200000000003</v>
      </c>
      <c r="D16">
        <v>52.407400000000003</v>
      </c>
      <c r="E16">
        <v>51.272599999999997</v>
      </c>
    </row>
    <row r="17" spans="1:29" x14ac:dyDescent="0.25">
      <c r="A17" s="7"/>
      <c r="B17" t="s">
        <v>18</v>
      </c>
      <c r="C17">
        <v>56.143599999999999</v>
      </c>
      <c r="D17">
        <v>62.257899999999999</v>
      </c>
      <c r="E17">
        <v>61.280700000000003</v>
      </c>
    </row>
    <row r="18" spans="1:29" x14ac:dyDescent="0.25">
      <c r="A18" t="s">
        <v>26</v>
      </c>
      <c r="B18" t="s">
        <v>16</v>
      </c>
      <c r="C18" s="8">
        <v>46.423200000000001</v>
      </c>
      <c r="D18" s="8">
        <v>47.3949</v>
      </c>
      <c r="E18" s="8">
        <v>46.685600000000001</v>
      </c>
      <c r="F18" s="16" t="str">
        <f>(A18)</f>
        <v>2.2</v>
      </c>
      <c r="G18" s="3">
        <f>((D18-C18)+((D19-C19)*10)+(D20-C20)*10)</f>
        <v>124.21070000000002</v>
      </c>
      <c r="H18" s="3">
        <f>(($D18-$C18))</f>
        <v>0.97169999999999845</v>
      </c>
      <c r="I18" s="3">
        <f>($E18-$C18)</f>
        <v>0.26239999999999952</v>
      </c>
      <c r="J18" s="3">
        <f>($H18-$I18)</f>
        <v>0.70929999999999893</v>
      </c>
      <c r="K18" s="3">
        <f>($D19-$C19)*10</f>
        <v>63.050999999999959</v>
      </c>
      <c r="L18" s="3">
        <f>($E19-$C19)*10</f>
        <v>54.44899999999997</v>
      </c>
      <c r="M18" s="3">
        <f>(K18-L18)</f>
        <v>8.6019999999999897</v>
      </c>
      <c r="N18" s="3">
        <f>($D20-$C20)*10</f>
        <v>60.188000000000059</v>
      </c>
      <c r="O18" s="3">
        <f>($E20-$C20)*10</f>
        <v>50.760000000000005</v>
      </c>
      <c r="P18" s="3">
        <f>($N18-$O18)</f>
        <v>9.4280000000000541</v>
      </c>
      <c r="Q18" s="9">
        <f>(I18+L18+O18)</f>
        <v>105.47139999999997</v>
      </c>
      <c r="R18" s="9">
        <f>(J18+M18+P18)</f>
        <v>18.739300000000043</v>
      </c>
      <c r="S18" s="3">
        <f>(H18*100)/$G18</f>
        <v>0.78229975356390258</v>
      </c>
      <c r="T18" s="3">
        <f>(I18*100)/$G18</f>
        <v>0.21125394189067406</v>
      </c>
      <c r="U18" s="3">
        <f>(J18*100)/$G18</f>
        <v>0.57104581167322854</v>
      </c>
      <c r="V18" s="3">
        <f t="shared" ref="V18" si="25">(K18*100)/$G18</f>
        <v>50.761327325262599</v>
      </c>
      <c r="W18" s="3">
        <f t="shared" ref="W18" si="26">(L18*100)/$G18</f>
        <v>43.835998025934934</v>
      </c>
      <c r="X18" s="3">
        <f t="shared" ref="X18" si="27">(M18*100)/$G18</f>
        <v>6.9253292993276645</v>
      </c>
      <c r="Y18" s="3">
        <f t="shared" ref="Y18" si="28">(N18*100)/$G18</f>
        <v>48.456372921173497</v>
      </c>
      <c r="Z18" s="3">
        <f t="shared" ref="Z18" si="29">(O18*100)/$G18</f>
        <v>40.866044551717366</v>
      </c>
      <c r="AA18" s="3">
        <f t="shared" ref="AA18" si="30">(P18*100)/$G18</f>
        <v>7.5903283694561363</v>
      </c>
      <c r="AB18" s="3">
        <f>(Z18+W18+T18)</f>
        <v>84.913296519542968</v>
      </c>
      <c r="AC18" s="3">
        <f>(AA18+X18+U18)</f>
        <v>15.086703480457029</v>
      </c>
    </row>
    <row r="19" spans="1:29" x14ac:dyDescent="0.25">
      <c r="A19" s="7"/>
      <c r="B19" t="s">
        <v>17</v>
      </c>
      <c r="C19">
        <v>48.860500000000002</v>
      </c>
      <c r="D19">
        <v>55.165599999999998</v>
      </c>
      <c r="E19">
        <v>54.305399999999999</v>
      </c>
    </row>
    <row r="20" spans="1:29" x14ac:dyDescent="0.25">
      <c r="A20" s="7"/>
      <c r="B20" t="s">
        <v>18</v>
      </c>
      <c r="C20">
        <v>46.424799999999998</v>
      </c>
      <c r="D20">
        <v>52.443600000000004</v>
      </c>
      <c r="E20">
        <v>51.500799999999998</v>
      </c>
    </row>
    <row r="21" spans="1:29" x14ac:dyDescent="0.25">
      <c r="A21" t="s">
        <v>27</v>
      </c>
      <c r="B21" t="s">
        <v>16</v>
      </c>
      <c r="C21" s="8">
        <v>46.433700000000002</v>
      </c>
      <c r="D21" s="8">
        <v>47.3919</v>
      </c>
      <c r="E21" s="8">
        <v>46.650199999999998</v>
      </c>
      <c r="F21" s="16" t="str">
        <f>(A21)</f>
        <v>2.3</v>
      </c>
      <c r="G21" s="3">
        <f>((D21-C21)+((D22-C22)*10)+(D23-C23)*10)</f>
        <v>117.7002</v>
      </c>
      <c r="H21" s="3">
        <f>(($D21-$C21))</f>
        <v>0.95819999999999794</v>
      </c>
      <c r="I21" s="3">
        <f>($E21-$C21)</f>
        <v>0.21649999999999636</v>
      </c>
      <c r="J21" s="3">
        <f>($H21-$I21)</f>
        <v>0.74170000000000158</v>
      </c>
      <c r="K21" s="3">
        <f>($D22-$C22)*10</f>
        <v>55.55</v>
      </c>
      <c r="L21" s="3">
        <f>($E22-$C22)*10</f>
        <v>47.828000000000017</v>
      </c>
      <c r="M21" s="3">
        <f>(K21-L21)</f>
        <v>7.72199999999998</v>
      </c>
      <c r="N21" s="3">
        <f>($D23-$C23)*10</f>
        <v>61.191999999999993</v>
      </c>
      <c r="O21" s="3">
        <f>($E23-$C23)*10</f>
        <v>51.363999999999947</v>
      </c>
      <c r="P21" s="3">
        <f>($N21-$O21)</f>
        <v>9.8280000000000456</v>
      </c>
      <c r="Q21" s="9">
        <f>(I21+L21+O21)</f>
        <v>99.408499999999961</v>
      </c>
      <c r="R21" s="9">
        <f>(J21+M21+P21)</f>
        <v>18.291700000000027</v>
      </c>
      <c r="S21" s="3">
        <f>(H21*100)/$G21</f>
        <v>0.8141022700046372</v>
      </c>
      <c r="T21" s="3">
        <f>(I21*100)/$G21</f>
        <v>0.18394191343769711</v>
      </c>
      <c r="U21" s="3">
        <f>(J21*100)/$G21</f>
        <v>0.63016035656694003</v>
      </c>
      <c r="V21" s="3">
        <f t="shared" ref="V21" si="31">(K21*100)/$G21</f>
        <v>47.196181484823306</v>
      </c>
      <c r="W21" s="3">
        <f t="shared" ref="W21" si="32">(L21*100)/$G21</f>
        <v>40.63544496950729</v>
      </c>
      <c r="X21" s="3">
        <f t="shared" ref="X21" si="33">(M21*100)/$G21</f>
        <v>6.5607365153160151</v>
      </c>
      <c r="Y21" s="3">
        <f t="shared" ref="Y21" si="34">(N21*100)/$G21</f>
        <v>51.989716245172048</v>
      </c>
      <c r="Z21" s="3">
        <f t="shared" ref="Z21" si="35">(O21*100)/$G21</f>
        <v>43.639687952951611</v>
      </c>
      <c r="AA21" s="3">
        <f t="shared" ref="AA21" si="36">(P21*100)/$G21</f>
        <v>8.3500282922204434</v>
      </c>
      <c r="AB21" s="3">
        <f>(Z21+W21+T21)</f>
        <v>84.459074835896601</v>
      </c>
      <c r="AC21" s="3">
        <f>(AA21+X21+U21)</f>
        <v>15.540925164103399</v>
      </c>
    </row>
    <row r="22" spans="1:29" x14ac:dyDescent="0.25">
      <c r="A22" s="7"/>
      <c r="B22" t="s">
        <v>17</v>
      </c>
      <c r="C22">
        <v>56.144399999999997</v>
      </c>
      <c r="D22">
        <v>61.699399999999997</v>
      </c>
      <c r="E22">
        <v>60.927199999999999</v>
      </c>
    </row>
    <row r="23" spans="1:29" x14ac:dyDescent="0.25">
      <c r="A23" s="7"/>
      <c r="B23" t="s">
        <v>18</v>
      </c>
      <c r="C23">
        <v>46.870800000000003</v>
      </c>
      <c r="D23">
        <v>52.99</v>
      </c>
      <c r="E23">
        <v>52.007199999999997</v>
      </c>
    </row>
    <row r="24" spans="1:29" x14ac:dyDescent="0.25">
      <c r="A24" t="s">
        <v>28</v>
      </c>
      <c r="B24" t="s">
        <v>16</v>
      </c>
      <c r="C24" s="8">
        <v>45.972900000000003</v>
      </c>
      <c r="D24" s="8">
        <v>46.7</v>
      </c>
      <c r="E24" s="8">
        <v>46.103999999999999</v>
      </c>
      <c r="F24" s="16" t="str">
        <f>(A24)</f>
        <v>2.4</v>
      </c>
      <c r="G24" s="3">
        <f>((D24-C24)+((D25-C25)*10)+(D26-C26)*10)</f>
        <v>132.79409999999999</v>
      </c>
      <c r="H24" s="3">
        <f>(($D24-$C24))</f>
        <v>0.72710000000000008</v>
      </c>
      <c r="I24" s="3">
        <f>($E24-$C24)</f>
        <v>0.13109999999999644</v>
      </c>
      <c r="J24" s="3">
        <f>($H24-$I24)</f>
        <v>0.59600000000000364</v>
      </c>
      <c r="K24" s="3">
        <f>($D25-$C25)*10</f>
        <v>57.691999999999979</v>
      </c>
      <c r="L24" s="3">
        <f>($E25-$C25)*10</f>
        <v>48.830000000000027</v>
      </c>
      <c r="M24" s="3">
        <f>(K24-L24)</f>
        <v>8.8619999999999521</v>
      </c>
      <c r="N24" s="3">
        <f>($D26-$C26)*10</f>
        <v>74.375</v>
      </c>
      <c r="O24" s="3">
        <f>($E26-$C26)*10</f>
        <v>49.117000000000033</v>
      </c>
      <c r="P24" s="3">
        <f>($N24-$O24)</f>
        <v>25.257999999999967</v>
      </c>
      <c r="Q24" s="9">
        <f>(I24+L24+O24)</f>
        <v>98.078100000000063</v>
      </c>
      <c r="R24" s="9">
        <f>(J24+M24+P24)</f>
        <v>34.715999999999923</v>
      </c>
      <c r="S24" s="3">
        <f>(H24*100)/$G24</f>
        <v>0.54753938616248776</v>
      </c>
      <c r="T24" s="3">
        <f>(I24*100)/$G24</f>
        <v>9.8724265611195419E-2</v>
      </c>
      <c r="U24" s="3">
        <f>(J24*100)/$G24</f>
        <v>0.44881512055129236</v>
      </c>
      <c r="V24" s="3">
        <f t="shared" ref="V24" si="37">(K24*100)/$G24</f>
        <v>43.444701232961393</v>
      </c>
      <c r="W24" s="3">
        <f t="shared" ref="W24" si="38">(L24*100)/$G24</f>
        <v>36.771211974025981</v>
      </c>
      <c r="X24" s="3">
        <f t="shared" ref="X24" si="39">(M24*100)/$G24</f>
        <v>6.6734892589354144</v>
      </c>
      <c r="Y24" s="3">
        <f t="shared" ref="Y24" si="40">(N24*100)/$G24</f>
        <v>56.007759380876116</v>
      </c>
      <c r="Z24" s="3">
        <f t="shared" ref="Z24" si="41">(O24*100)/$G24</f>
        <v>36.987336033754545</v>
      </c>
      <c r="AA24" s="3">
        <f t="shared" ref="AA24" si="42">(P24*100)/$G24</f>
        <v>19.020423347121572</v>
      </c>
      <c r="AB24" s="3">
        <f>(Z24+W24+T24)</f>
        <v>73.857272273391715</v>
      </c>
      <c r="AC24" s="3">
        <f>(AA24+X24+U24)</f>
        <v>26.142727726608278</v>
      </c>
    </row>
    <row r="25" spans="1:29" x14ac:dyDescent="0.25">
      <c r="A25" s="7"/>
      <c r="B25" t="s">
        <v>17</v>
      </c>
      <c r="C25">
        <v>45.829000000000001</v>
      </c>
      <c r="D25">
        <v>51.598199999999999</v>
      </c>
      <c r="E25">
        <v>50.712000000000003</v>
      </c>
    </row>
    <row r="26" spans="1:29" x14ac:dyDescent="0.25">
      <c r="A26" s="7"/>
      <c r="B26" t="s">
        <v>18</v>
      </c>
      <c r="C26">
        <v>45.262599999999999</v>
      </c>
      <c r="D26">
        <v>52.700099999999999</v>
      </c>
      <c r="E26">
        <v>50.174300000000002</v>
      </c>
    </row>
    <row r="27" spans="1:29" x14ac:dyDescent="0.25">
      <c r="A27" t="s">
        <v>29</v>
      </c>
      <c r="B27" t="s">
        <v>16</v>
      </c>
      <c r="C27" s="8">
        <v>45.265599999999999</v>
      </c>
      <c r="D27" s="8">
        <v>48.361499999999999</v>
      </c>
      <c r="E27" s="8">
        <v>46.167299999999997</v>
      </c>
      <c r="F27" s="16" t="str">
        <f>(A27)</f>
        <v>3.1</v>
      </c>
      <c r="G27" s="3">
        <f>((D27-C27)+((D28-C28)*10)+(D29-C29)*10)</f>
        <v>376.08890000000002</v>
      </c>
      <c r="H27" s="3">
        <f>(($D27-$C27))</f>
        <v>3.0959000000000003</v>
      </c>
      <c r="I27" s="3">
        <f>($E27-$C27)</f>
        <v>0.90169999999999817</v>
      </c>
      <c r="J27" s="3">
        <f>($H27-$I27)</f>
        <v>2.1942000000000021</v>
      </c>
      <c r="K27" s="3">
        <f>($D28-$C28)*10</f>
        <v>267.899</v>
      </c>
      <c r="L27" s="3">
        <f>($E28-$C28)*10</f>
        <v>256.66899999999998</v>
      </c>
      <c r="M27" s="3">
        <f>(K27-L27)</f>
        <v>11.230000000000018</v>
      </c>
      <c r="N27" s="3">
        <f>($D29-$C29)*10</f>
        <v>105.09399999999999</v>
      </c>
      <c r="O27" s="3">
        <f>($E29-$C29)*10</f>
        <v>88.111999999999995</v>
      </c>
      <c r="P27" s="3">
        <f>($N27-$O27)</f>
        <v>16.981999999999999</v>
      </c>
      <c r="Q27" s="9">
        <f>(I27+L27+O27)</f>
        <v>345.68269999999995</v>
      </c>
      <c r="R27" s="9">
        <f>(J27+M27+P27)</f>
        <v>30.40620000000002</v>
      </c>
      <c r="S27" s="3">
        <f>(H27*100)/$G27</f>
        <v>0.82318302933162879</v>
      </c>
      <c r="T27" s="3">
        <f>(I27*100)/$G27</f>
        <v>0.23975714252667338</v>
      </c>
      <c r="U27" s="3">
        <f>(J27*100)/$G27</f>
        <v>0.58342588680495544</v>
      </c>
      <c r="V27" s="3">
        <f t="shared" ref="V27" si="43">(K27*100)/$G27</f>
        <v>71.232892010373078</v>
      </c>
      <c r="W27" s="3">
        <f t="shared" ref="W27" si="44">(L27*100)/$G27</f>
        <v>68.246895880202786</v>
      </c>
      <c r="X27" s="3">
        <f t="shared" ref="X27" si="45">(M27*100)/$G27</f>
        <v>2.9859961301702915</v>
      </c>
      <c r="Y27" s="3">
        <f t="shared" ref="Y27" si="46">(N27*100)/$G27</f>
        <v>27.943924960295288</v>
      </c>
      <c r="Z27" s="3">
        <f t="shared" ref="Z27" si="47">(O27*100)/$G27</f>
        <v>23.428503207619258</v>
      </c>
      <c r="AA27" s="3">
        <f t="shared" ref="AA27" si="48">(P27*100)/$G27</f>
        <v>4.515421752676029</v>
      </c>
      <c r="AB27" s="3">
        <f>(Z27+W27+T27)</f>
        <v>91.915156230348714</v>
      </c>
      <c r="AC27" s="3">
        <f>(AA27+X27+U27)</f>
        <v>8.0848437696512754</v>
      </c>
    </row>
    <row r="28" spans="1:29" x14ac:dyDescent="0.25">
      <c r="A28" s="7"/>
      <c r="B28" t="s">
        <v>17</v>
      </c>
      <c r="C28">
        <v>55.755099999999999</v>
      </c>
      <c r="D28">
        <v>82.545000000000002</v>
      </c>
      <c r="E28">
        <v>81.421999999999997</v>
      </c>
    </row>
    <row r="29" spans="1:29" x14ac:dyDescent="0.25">
      <c r="A29" s="7"/>
      <c r="B29" t="s">
        <v>18</v>
      </c>
      <c r="C29">
        <v>46.746600000000001</v>
      </c>
      <c r="D29">
        <v>57.256</v>
      </c>
      <c r="E29">
        <v>55.5578</v>
      </c>
    </row>
    <row r="30" spans="1:29" x14ac:dyDescent="0.25">
      <c r="A30" t="s">
        <v>30</v>
      </c>
      <c r="B30" t="s">
        <v>16</v>
      </c>
      <c r="C30" s="8">
        <v>46.613300000000002</v>
      </c>
      <c r="D30" s="8">
        <v>46.728200000000001</v>
      </c>
      <c r="E30" s="8">
        <v>46.639400000000002</v>
      </c>
      <c r="F30" s="16" t="str">
        <f>(A30)</f>
        <v>3.4</v>
      </c>
      <c r="G30" s="3">
        <f>((D30-C30)+((D31-C31)*10)+(D32-C32)*10)</f>
        <v>230.50290000000001</v>
      </c>
      <c r="H30" s="3">
        <f>(($D30-$C30))</f>
        <v>0.11489999999999867</v>
      </c>
      <c r="I30" s="3">
        <f>($E30-$C30)</f>
        <v>2.6099999999999568E-2</v>
      </c>
      <c r="J30" s="3">
        <f>($H30-$I30)</f>
        <v>8.8799999999999102E-2</v>
      </c>
      <c r="K30" s="3">
        <f>($D31-$C31)*10</f>
        <v>145.75299999999999</v>
      </c>
      <c r="L30" s="3">
        <f>($E31-$C31)*10</f>
        <v>128.32999999999998</v>
      </c>
      <c r="M30" s="3">
        <f>(K30-L30)</f>
        <v>17.423000000000002</v>
      </c>
      <c r="N30" s="3">
        <f>($D32-$C32)*10</f>
        <v>84.635000000000034</v>
      </c>
      <c r="O30" s="3">
        <f>($E32-$C32)*10</f>
        <v>6.0079999999999956</v>
      </c>
      <c r="P30" s="3">
        <f>($N30-$O30)</f>
        <v>78.627000000000038</v>
      </c>
      <c r="Q30" s="9">
        <f>(I30+L30+O30)</f>
        <v>134.36409999999995</v>
      </c>
      <c r="R30" s="9">
        <f>(J30+M30+P30)</f>
        <v>96.138800000000032</v>
      </c>
      <c r="S30" s="3">
        <f>(H30*100)/$G30</f>
        <v>4.9847529033256704E-2</v>
      </c>
      <c r="T30" s="3">
        <f>(I30*100)/$G30</f>
        <v>1.1323067952724052E-2</v>
      </c>
      <c r="U30" s="3">
        <f>(J30*100)/$G30</f>
        <v>3.8524461080532653E-2</v>
      </c>
      <c r="V30" s="3">
        <f t="shared" ref="V30" si="49">(K30*100)/$G30</f>
        <v>63.232610088636619</v>
      </c>
      <c r="W30" s="3">
        <f t="shared" ref="W30" si="50">(L30*100)/$G30</f>
        <v>55.673919937666717</v>
      </c>
      <c r="X30" s="3">
        <f t="shared" ref="X30" si="51">(M30*100)/$G30</f>
        <v>7.5586901509699018</v>
      </c>
      <c r="Y30" s="3">
        <f t="shared" ref="Y30" si="52">(N30*100)/$G30</f>
        <v>36.71754238233013</v>
      </c>
      <c r="Z30" s="3">
        <f t="shared" ref="Z30" si="53">(O30*100)/$G30</f>
        <v>2.6064747992324584</v>
      </c>
      <c r="AA30" s="3">
        <f t="shared" ref="AA30" si="54">(P30*100)/$G30</f>
        <v>34.111067583097665</v>
      </c>
      <c r="AB30" s="3">
        <f>(Z30+W30+T30)</f>
        <v>58.291717804851899</v>
      </c>
      <c r="AC30" s="3">
        <f>(AA30+X30+U30)</f>
        <v>41.708282195148101</v>
      </c>
    </row>
    <row r="31" spans="1:29" x14ac:dyDescent="0.25">
      <c r="A31" s="7"/>
      <c r="B31" t="s">
        <v>17</v>
      </c>
      <c r="C31">
        <v>45.393599999999999</v>
      </c>
      <c r="D31">
        <v>59.968899999999998</v>
      </c>
      <c r="E31">
        <v>58.226599999999998</v>
      </c>
    </row>
    <row r="32" spans="1:29" x14ac:dyDescent="0.25">
      <c r="A32" s="7"/>
      <c r="B32" t="s">
        <v>18</v>
      </c>
      <c r="C32">
        <v>48.779699999999998</v>
      </c>
      <c r="D32">
        <v>57.243200000000002</v>
      </c>
      <c r="E32">
        <v>49.380499999999998</v>
      </c>
    </row>
    <row r="33" spans="1:29" x14ac:dyDescent="0.25">
      <c r="A33" t="s">
        <v>31</v>
      </c>
      <c r="B33" t="s">
        <v>16</v>
      </c>
      <c r="C33" s="8">
        <v>48.884700000000002</v>
      </c>
      <c r="D33" s="8">
        <v>53.154000000000003</v>
      </c>
      <c r="E33" s="8">
        <v>49.780700000000003</v>
      </c>
      <c r="F33" s="16" t="str">
        <f>(A33)</f>
        <v>4.2</v>
      </c>
      <c r="G33" s="3">
        <f>((D33-C33)+((D34-C34)*10)+(D35-C35)*10)</f>
        <v>174.05829999999997</v>
      </c>
      <c r="H33" s="3">
        <f>(($D33-$C33))</f>
        <v>4.2693000000000012</v>
      </c>
      <c r="I33" s="3">
        <f>($E33-$C33)</f>
        <v>0.8960000000000008</v>
      </c>
      <c r="J33" s="3">
        <f>($H33-$I33)</f>
        <v>3.3733000000000004</v>
      </c>
      <c r="K33" s="3">
        <f>($D34-$C34)*10</f>
        <v>77.361000000000004</v>
      </c>
      <c r="L33" s="3">
        <f>($E34-$C34)*10</f>
        <v>62.058999999999997</v>
      </c>
      <c r="M33" s="3">
        <f>(K33-L33)</f>
        <v>15.302000000000007</v>
      </c>
      <c r="N33" s="3">
        <f>($D35-$C35)*10</f>
        <v>92.427999999999955</v>
      </c>
      <c r="O33" s="3">
        <f>($E35-$C35)*10</f>
        <v>72.774999999999963</v>
      </c>
      <c r="P33" s="3">
        <f>($N33-$O33)</f>
        <v>19.652999999999992</v>
      </c>
      <c r="Q33" s="9">
        <f>(I33+L33+O33)</f>
        <v>135.72999999999996</v>
      </c>
      <c r="R33" s="9">
        <f>(J33+M33+P33)</f>
        <v>38.328299999999999</v>
      </c>
      <c r="S33" s="3">
        <f>(H33*100)/$G33</f>
        <v>2.4527988610712628</v>
      </c>
      <c r="T33" s="3">
        <f>(I33*100)/$G33</f>
        <v>0.51477005118400043</v>
      </c>
      <c r="U33" s="3">
        <f>(J33*100)/$G33</f>
        <v>1.9380288098872624</v>
      </c>
      <c r="V33" s="3">
        <f t="shared" ref="V33" si="55">(K33*100)/$G33</f>
        <v>44.445453046479265</v>
      </c>
      <c r="W33" s="3">
        <f t="shared" ref="W33" si="56">(L33*100)/$G33</f>
        <v>35.654145766102509</v>
      </c>
      <c r="X33" s="3">
        <f t="shared" ref="X33" si="57">(M33*100)/$G33</f>
        <v>8.7913072803767527</v>
      </c>
      <c r="Y33" s="3">
        <f t="shared" ref="Y33" si="58">(N33*100)/$G33</f>
        <v>53.101748092449469</v>
      </c>
      <c r="Z33" s="3">
        <f t="shared" ref="Z33" si="59">(O33*100)/$G33</f>
        <v>41.810703655039703</v>
      </c>
      <c r="AA33" s="3">
        <f t="shared" ref="AA33" si="60">(P33*100)/$G33</f>
        <v>11.291044437409761</v>
      </c>
      <c r="AB33" s="3">
        <f>(Z33+W33+T33)</f>
        <v>77.97961947232622</v>
      </c>
      <c r="AC33" s="3">
        <f>(AA33+X33+U33)</f>
        <v>22.02038052767378</v>
      </c>
    </row>
    <row r="34" spans="1:29" x14ac:dyDescent="0.25">
      <c r="A34" s="7"/>
      <c r="B34" t="s">
        <v>17</v>
      </c>
      <c r="C34">
        <v>48.781399999999998</v>
      </c>
      <c r="D34">
        <v>56.517499999999998</v>
      </c>
      <c r="E34">
        <v>54.987299999999998</v>
      </c>
    </row>
    <row r="35" spans="1:29" x14ac:dyDescent="0.25">
      <c r="A35" s="7"/>
      <c r="B35" t="s">
        <v>18</v>
      </c>
      <c r="C35">
        <v>46.609200000000001</v>
      </c>
      <c r="D35">
        <v>55.851999999999997</v>
      </c>
      <c r="E35">
        <v>53.886699999999998</v>
      </c>
    </row>
    <row r="36" spans="1:29" x14ac:dyDescent="0.25">
      <c r="A36" t="s">
        <v>32</v>
      </c>
      <c r="B36" t="s">
        <v>16</v>
      </c>
      <c r="C36" s="8">
        <v>49.520699999999998</v>
      </c>
      <c r="D36" s="8">
        <v>53.142400000000002</v>
      </c>
      <c r="E36" s="8">
        <v>50.155099999999997</v>
      </c>
      <c r="F36" s="16" t="str">
        <f>(A36)</f>
        <v>4.3</v>
      </c>
      <c r="G36" s="3">
        <f>((D36-C36)+((D37-C37)*10)+(D38-C38)*10)</f>
        <v>184.94170000000014</v>
      </c>
      <c r="H36" s="3">
        <f>(($D36-$C36))</f>
        <v>3.6217000000000041</v>
      </c>
      <c r="I36" s="3">
        <f>($E36-$C36)</f>
        <v>0.63439999999999941</v>
      </c>
      <c r="J36" s="3">
        <f>($H36-$I36)</f>
        <v>2.9873000000000047</v>
      </c>
      <c r="K36" s="3">
        <f>($D37-$C37)*10</f>
        <v>107.56400000000006</v>
      </c>
      <c r="L36" s="3">
        <f>($E37-$C37)*10</f>
        <v>62.053999999999974</v>
      </c>
      <c r="M36" s="3">
        <f>(K36-L36)</f>
        <v>45.51000000000009</v>
      </c>
      <c r="N36" s="3">
        <f>($D38-$C38)*10</f>
        <v>73.756000000000057</v>
      </c>
      <c r="O36" s="3">
        <f>($E38-$C38)*10</f>
        <v>61.813000000000002</v>
      </c>
      <c r="P36" s="3">
        <f>($N36-$O36)</f>
        <v>11.943000000000055</v>
      </c>
      <c r="Q36" s="9">
        <f>(I36+L36+O36)</f>
        <v>124.50139999999998</v>
      </c>
      <c r="R36" s="9">
        <f>(J36+M36+P36)</f>
        <v>60.44030000000015</v>
      </c>
      <c r="S36" s="3">
        <f>(H36*100)/$G36</f>
        <v>1.9582928025426398</v>
      </c>
      <c r="T36" s="3">
        <f>(I36*100)/$G36</f>
        <v>0.3430270187848381</v>
      </c>
      <c r="U36" s="3">
        <f>(J36*100)/$G36</f>
        <v>1.6152657837578017</v>
      </c>
      <c r="V36" s="3">
        <f t="shared" ref="V36" si="61">(K36*100)/$G36</f>
        <v>58.161031287156973</v>
      </c>
      <c r="W36" s="3">
        <f t="shared" ref="W36" si="62">(L36*100)/$G36</f>
        <v>33.553276519032714</v>
      </c>
      <c r="X36" s="3">
        <f t="shared" ref="X36" si="63">(M36*100)/$G36</f>
        <v>24.607754768124256</v>
      </c>
      <c r="Y36" s="3">
        <f t="shared" ref="Y36" si="64">(N36*100)/$G36</f>
        <v>39.880675910300383</v>
      </c>
      <c r="Z36" s="3">
        <f t="shared" ref="Z36" si="65">(O36*100)/$G36</f>
        <v>33.422965183081999</v>
      </c>
      <c r="AA36" s="3">
        <f t="shared" ref="AA36" si="66">(P36*100)/$G36</f>
        <v>6.4577107272183856</v>
      </c>
      <c r="AB36" s="3">
        <f>(Z36+W36+T36)</f>
        <v>67.319268720899558</v>
      </c>
      <c r="AC36" s="3">
        <f>(AA36+X36+U36)</f>
        <v>32.680731279100442</v>
      </c>
    </row>
    <row r="37" spans="1:29" x14ac:dyDescent="0.25">
      <c r="A37" s="7"/>
      <c r="B37" t="s">
        <v>17</v>
      </c>
      <c r="C37">
        <v>57.453099999999999</v>
      </c>
      <c r="D37">
        <v>68.209500000000006</v>
      </c>
      <c r="E37">
        <v>63.658499999999997</v>
      </c>
    </row>
    <row r="38" spans="1:29" x14ac:dyDescent="0.25">
      <c r="A38" s="7"/>
      <c r="B38" t="s">
        <v>18</v>
      </c>
      <c r="C38">
        <v>46.428199999999997</v>
      </c>
      <c r="D38">
        <v>53.803800000000003</v>
      </c>
      <c r="E38">
        <v>52.609499999999997</v>
      </c>
    </row>
    <row r="39" spans="1:29" x14ac:dyDescent="0.25">
      <c r="A39" t="s">
        <v>33</v>
      </c>
      <c r="B39" t="s">
        <v>16</v>
      </c>
      <c r="C39" s="8">
        <v>46.948999999999998</v>
      </c>
      <c r="D39" s="8">
        <v>51.215299999999999</v>
      </c>
      <c r="E39" s="8">
        <v>48.364800000000002</v>
      </c>
      <c r="F39" s="16" t="str">
        <f>(A39)</f>
        <v>4.4</v>
      </c>
      <c r="G39" s="3">
        <f>((D39-C39)+((D40-C40)*10)+(D41-C41)*10)</f>
        <v>142.59429999999998</v>
      </c>
      <c r="H39" s="3">
        <f>(($D39-$C39))</f>
        <v>4.2663000000000011</v>
      </c>
      <c r="I39" s="3">
        <f>($E39-$C39)</f>
        <v>1.4158000000000044</v>
      </c>
      <c r="J39" s="3">
        <f>($H39-$I39)</f>
        <v>2.8504999999999967</v>
      </c>
      <c r="K39" s="3">
        <f>($D40-$C40)*10</f>
        <v>72.38</v>
      </c>
      <c r="L39" s="3">
        <f>($E40-$C40)*10</f>
        <v>59.089000000000027</v>
      </c>
      <c r="M39" s="3">
        <f>(K39-L39)</f>
        <v>13.290999999999968</v>
      </c>
      <c r="N39" s="3">
        <f>($D41-$C41)*10</f>
        <v>65.947999999999993</v>
      </c>
      <c r="O39" s="3">
        <f>($E41-$C41)*10</f>
        <v>55.274000000000001</v>
      </c>
      <c r="P39" s="3">
        <f>($N39-$O39)</f>
        <v>10.673999999999992</v>
      </c>
      <c r="Q39" s="9">
        <f>(I39+L39+O39)</f>
        <v>115.77880000000003</v>
      </c>
      <c r="R39" s="9">
        <f>(J39+M39+P39)</f>
        <v>26.815499999999957</v>
      </c>
      <c r="S39" s="3">
        <f>(H39*100)/$G39</f>
        <v>2.991914824084835</v>
      </c>
      <c r="T39" s="3">
        <f>(I39*100)/$G39</f>
        <v>0.99288681244622301</v>
      </c>
      <c r="U39" s="3">
        <f>(J39*100)/$G39</f>
        <v>1.9990280116386119</v>
      </c>
      <c r="V39" s="3">
        <f t="shared" ref="V39" si="67">(K39*100)/$G39</f>
        <v>50.759392205719308</v>
      </c>
      <c r="W39" s="3">
        <f t="shared" ref="W39" si="68">(L39*100)/$G39</f>
        <v>41.43854277485147</v>
      </c>
      <c r="X39" s="3">
        <f t="shared" ref="X39" si="69">(M39*100)/$G39</f>
        <v>9.3208494308678329</v>
      </c>
      <c r="Y39" s="3">
        <f t="shared" ref="Y39" si="70">(N39*100)/$G39</f>
        <v>46.248692970195869</v>
      </c>
      <c r="Z39" s="3">
        <f t="shared" ref="Z39" si="71">(O39*100)/$G39</f>
        <v>38.763120264975534</v>
      </c>
      <c r="AA39" s="3">
        <f t="shared" ref="AA39" si="72">(P39*100)/$G39</f>
        <v>7.4855727052203305</v>
      </c>
      <c r="AB39" s="3">
        <f>(Z39+W39+T39)</f>
        <v>81.194549852273227</v>
      </c>
      <c r="AC39" s="3">
        <f>(AA39+X39+U39)</f>
        <v>18.805450147726773</v>
      </c>
    </row>
    <row r="40" spans="1:29" x14ac:dyDescent="0.25">
      <c r="A40" s="7"/>
      <c r="B40" t="s">
        <v>17</v>
      </c>
      <c r="C40">
        <v>57.219200000000001</v>
      </c>
      <c r="D40">
        <v>64.4572</v>
      </c>
      <c r="E40">
        <v>63.128100000000003</v>
      </c>
    </row>
    <row r="41" spans="1:29" x14ac:dyDescent="0.25">
      <c r="A41" s="7"/>
      <c r="B41" t="s">
        <v>18</v>
      </c>
      <c r="C41">
        <v>46.308700000000002</v>
      </c>
      <c r="D41">
        <v>52.903500000000001</v>
      </c>
      <c r="E41">
        <v>51.836100000000002</v>
      </c>
    </row>
    <row r="42" spans="1:29" x14ac:dyDescent="0.25">
      <c r="B42" t="s">
        <v>16</v>
      </c>
      <c r="C42" s="8">
        <v>0</v>
      </c>
      <c r="D42" s="8">
        <v>0</v>
      </c>
      <c r="E42" s="8">
        <v>0</v>
      </c>
      <c r="F42" s="16"/>
      <c r="G42" s="3">
        <f>((D42-C42)+(D43-C43)+(D44-C44))</f>
        <v>0</v>
      </c>
      <c r="H42" s="3" t="e">
        <f>((($D42-$C42)*100)/$G42)</f>
        <v>#DIV/0!</v>
      </c>
      <c r="I42" s="3" t="e">
        <f>($E42-$C42)*100/$G42</f>
        <v>#DIV/0!</v>
      </c>
      <c r="J42" s="3" t="e">
        <f>($H42-$I42)</f>
        <v>#DIV/0!</v>
      </c>
      <c r="K42" s="3" t="e">
        <f>($D43-$C43)*100/$G42</f>
        <v>#DIV/0!</v>
      </c>
      <c r="L42" s="3" t="e">
        <f>($E43-$C43)*100/$G42</f>
        <v>#DIV/0!</v>
      </c>
      <c r="M42" s="3" t="e">
        <f>(K42-L42)</f>
        <v>#DIV/0!</v>
      </c>
      <c r="N42" s="3" t="e">
        <f>($D44-$C44)*100/$G42</f>
        <v>#DIV/0!</v>
      </c>
      <c r="O42" s="3" t="e">
        <f>($E44-$C44)*100/$G42</f>
        <v>#DIV/0!</v>
      </c>
      <c r="P42" s="3" t="e">
        <f>($N42-$O42)</f>
        <v>#DIV/0!</v>
      </c>
      <c r="Q42" s="9" t="e">
        <f>(I42+L42+O42)</f>
        <v>#DIV/0!</v>
      </c>
      <c r="R42" s="9" t="e">
        <f>(J42+M42+P42)</f>
        <v>#DIV/0!</v>
      </c>
    </row>
    <row r="43" spans="1:29" x14ac:dyDescent="0.25">
      <c r="A43" s="7"/>
      <c r="B43" t="s">
        <v>17</v>
      </c>
      <c r="C43">
        <v>0</v>
      </c>
      <c r="D43">
        <v>0</v>
      </c>
      <c r="E43">
        <v>0</v>
      </c>
    </row>
    <row r="44" spans="1:29" x14ac:dyDescent="0.25">
      <c r="A44" s="7"/>
      <c r="B44" t="s">
        <v>18</v>
      </c>
      <c r="C44">
        <v>0</v>
      </c>
      <c r="D44">
        <v>0</v>
      </c>
      <c r="E44">
        <v>0</v>
      </c>
    </row>
    <row r="45" spans="1:29" x14ac:dyDescent="0.25">
      <c r="B45" t="s">
        <v>16</v>
      </c>
      <c r="C45" s="8">
        <v>0</v>
      </c>
      <c r="D45" s="8">
        <v>0</v>
      </c>
      <c r="E45" s="8">
        <v>0</v>
      </c>
      <c r="F45" s="16"/>
      <c r="G45" s="3">
        <f>((D45-C45)+(D46-C46)+(D47-C47))</f>
        <v>0</v>
      </c>
      <c r="H45" s="3" t="e">
        <f>((($D45-$C45)*100)/$G45)</f>
        <v>#DIV/0!</v>
      </c>
      <c r="I45" s="3" t="e">
        <f>($E45-$C45)*100/$G45</f>
        <v>#DIV/0!</v>
      </c>
      <c r="J45" s="3" t="e">
        <f>($H45-$I45)</f>
        <v>#DIV/0!</v>
      </c>
      <c r="K45" s="3" t="e">
        <f>($D46-$C46)*100/$G45</f>
        <v>#DIV/0!</v>
      </c>
      <c r="L45" s="3" t="e">
        <f>($E46-$C46)*100/$G45</f>
        <v>#DIV/0!</v>
      </c>
      <c r="M45" s="3" t="e">
        <f>(K45-L45)</f>
        <v>#DIV/0!</v>
      </c>
      <c r="N45" s="3" t="e">
        <f>($D47-$C47)*100/$G45</f>
        <v>#DIV/0!</v>
      </c>
      <c r="O45" s="3" t="e">
        <f>($E47-$C47)*100/$G45</f>
        <v>#DIV/0!</v>
      </c>
      <c r="P45" s="3" t="e">
        <f>($N45-$O45)</f>
        <v>#DIV/0!</v>
      </c>
      <c r="Q45" s="9" t="e">
        <f>(I45+L45+O45)</f>
        <v>#DIV/0!</v>
      </c>
      <c r="R45" s="9" t="e">
        <f>(J45+M45+P45)</f>
        <v>#DIV/0!</v>
      </c>
    </row>
    <row r="46" spans="1:29" x14ac:dyDescent="0.25">
      <c r="A46" s="7"/>
      <c r="B46" t="s">
        <v>17</v>
      </c>
      <c r="C46">
        <v>0</v>
      </c>
      <c r="D46">
        <v>0</v>
      </c>
      <c r="E46">
        <v>0</v>
      </c>
    </row>
    <row r="47" spans="1:29" x14ac:dyDescent="0.25">
      <c r="A47" s="7"/>
      <c r="B47" t="s">
        <v>18</v>
      </c>
      <c r="C47">
        <v>0</v>
      </c>
      <c r="D47">
        <v>0</v>
      </c>
      <c r="E47">
        <v>0</v>
      </c>
    </row>
    <row r="48" spans="1:29" x14ac:dyDescent="0.25">
      <c r="B48" t="s">
        <v>16</v>
      </c>
      <c r="C48" s="8">
        <v>0</v>
      </c>
      <c r="D48" s="8">
        <v>0</v>
      </c>
      <c r="E48" s="8">
        <v>0</v>
      </c>
      <c r="F48" s="16"/>
      <c r="G48" s="3">
        <f>((D48-C48)+(D49-C49)+(D50-C50))</f>
        <v>0</v>
      </c>
      <c r="H48" s="3" t="e">
        <f>((($D48-$C48)*100)/$G48)</f>
        <v>#DIV/0!</v>
      </c>
      <c r="I48" s="3" t="e">
        <f>($E48-$C48)*100/$G48</f>
        <v>#DIV/0!</v>
      </c>
      <c r="J48" s="3" t="e">
        <f>($H48-$I48)</f>
        <v>#DIV/0!</v>
      </c>
      <c r="K48" s="3" t="e">
        <f>($D49-$C49)*100/$G48</f>
        <v>#DIV/0!</v>
      </c>
      <c r="L48" s="3" t="e">
        <f>($E49-$C49)*100/$G48</f>
        <v>#DIV/0!</v>
      </c>
      <c r="M48" s="3" t="e">
        <f>(K48-L48)</f>
        <v>#DIV/0!</v>
      </c>
      <c r="N48" s="3" t="e">
        <f>($D50-$C50)*100/$G48</f>
        <v>#DIV/0!</v>
      </c>
      <c r="O48" s="3" t="e">
        <f>($E50-$C50)*100/$G48</f>
        <v>#DIV/0!</v>
      </c>
      <c r="P48" s="3" t="e">
        <f>($N48-$O48)</f>
        <v>#DIV/0!</v>
      </c>
      <c r="Q48" s="9" t="e">
        <f>(I48+L48+O48)</f>
        <v>#DIV/0!</v>
      </c>
      <c r="R48" s="9" t="e">
        <f>(J48+M48+P48)</f>
        <v>#DIV/0!</v>
      </c>
    </row>
    <row r="49" spans="1:18" x14ac:dyDescent="0.25">
      <c r="A49" s="7"/>
      <c r="B49" t="s">
        <v>17</v>
      </c>
      <c r="C49">
        <v>0</v>
      </c>
      <c r="D49">
        <v>0</v>
      </c>
      <c r="E49">
        <v>0</v>
      </c>
    </row>
    <row r="50" spans="1:18" x14ac:dyDescent="0.25">
      <c r="A50" s="7"/>
      <c r="B50" t="s">
        <v>18</v>
      </c>
      <c r="C50">
        <v>0</v>
      </c>
      <c r="D50">
        <v>0</v>
      </c>
      <c r="E50">
        <v>0</v>
      </c>
    </row>
    <row r="51" spans="1:18" x14ac:dyDescent="0.25">
      <c r="B51" t="s">
        <v>16</v>
      </c>
      <c r="C51" s="8">
        <v>0</v>
      </c>
      <c r="D51" s="8">
        <v>0</v>
      </c>
      <c r="E51" s="8">
        <v>0</v>
      </c>
      <c r="F51" s="16"/>
      <c r="G51" s="3">
        <f>((D51-C51)+(D52-C52)+(D53-C53))</f>
        <v>0</v>
      </c>
      <c r="H51" s="3" t="e">
        <f>((($D51-$C51)*100)/$G51)</f>
        <v>#DIV/0!</v>
      </c>
      <c r="I51" s="3" t="e">
        <f>($E51-$C51)*100/$G51</f>
        <v>#DIV/0!</v>
      </c>
      <c r="J51" s="3" t="e">
        <f>($H51-$I51)</f>
        <v>#DIV/0!</v>
      </c>
      <c r="K51" s="3" t="e">
        <f>($D52-$C52)*100/$G51</f>
        <v>#DIV/0!</v>
      </c>
      <c r="L51" s="3" t="e">
        <f>($E52-$C52)*100/$G51</f>
        <v>#DIV/0!</v>
      </c>
      <c r="M51" s="3" t="e">
        <f>(K51-L51)</f>
        <v>#DIV/0!</v>
      </c>
      <c r="N51" s="3" t="e">
        <f>($D53-$C53)*100/$G51</f>
        <v>#DIV/0!</v>
      </c>
      <c r="O51" s="3" t="e">
        <f>($E53-$C53)*100/$G51</f>
        <v>#DIV/0!</v>
      </c>
      <c r="P51" s="3" t="e">
        <f>($N51-$O51)</f>
        <v>#DIV/0!</v>
      </c>
      <c r="Q51" s="9" t="e">
        <f>(I51+L51+O51)</f>
        <v>#DIV/0!</v>
      </c>
      <c r="R51" s="9" t="e">
        <f>(J51+M51+P51)</f>
        <v>#DIV/0!</v>
      </c>
    </row>
    <row r="52" spans="1:18" x14ac:dyDescent="0.25">
      <c r="A52" s="7"/>
      <c r="B52" t="s">
        <v>17</v>
      </c>
      <c r="C52">
        <v>0</v>
      </c>
      <c r="D52">
        <v>0</v>
      </c>
      <c r="E52">
        <v>0</v>
      </c>
    </row>
    <row r="53" spans="1:18" x14ac:dyDescent="0.25">
      <c r="A53" s="7"/>
      <c r="B53" t="s">
        <v>18</v>
      </c>
      <c r="C53">
        <v>0</v>
      </c>
      <c r="D53">
        <v>0</v>
      </c>
      <c r="E53">
        <v>0</v>
      </c>
    </row>
    <row r="54" spans="1:18" x14ac:dyDescent="0.25">
      <c r="B54" t="s">
        <v>16</v>
      </c>
      <c r="C54" s="8">
        <v>0</v>
      </c>
      <c r="D54" s="8">
        <v>0</v>
      </c>
      <c r="E54" s="8">
        <v>0</v>
      </c>
      <c r="F54" s="16"/>
      <c r="G54" s="3">
        <f>((D54-C54)+(D55-C55)+(D56-C56))</f>
        <v>0</v>
      </c>
      <c r="H54" s="3" t="e">
        <f>((($D54-$C54)*100)/$G54)</f>
        <v>#DIV/0!</v>
      </c>
      <c r="I54" s="3" t="e">
        <f>($E54-$C54)*100/$G54</f>
        <v>#DIV/0!</v>
      </c>
      <c r="J54" s="3" t="e">
        <f>($H54-$I54)</f>
        <v>#DIV/0!</v>
      </c>
      <c r="K54" s="3" t="e">
        <f>($D55-$C55)*100/$G54</f>
        <v>#DIV/0!</v>
      </c>
      <c r="L54" s="3" t="e">
        <f>($E55-$C55)*100/$G54</f>
        <v>#DIV/0!</v>
      </c>
      <c r="M54" s="3" t="e">
        <f>(K54-L54)</f>
        <v>#DIV/0!</v>
      </c>
      <c r="N54" s="3" t="e">
        <f>($D56-$C56)*100/$G54</f>
        <v>#DIV/0!</v>
      </c>
      <c r="O54" s="3" t="e">
        <f>($E56-$C56)*100/$G54</f>
        <v>#DIV/0!</v>
      </c>
      <c r="P54" s="3" t="e">
        <f>($N54-$O54)</f>
        <v>#DIV/0!</v>
      </c>
      <c r="Q54" s="9" t="e">
        <f>(I54+L54+O54)</f>
        <v>#DIV/0!</v>
      </c>
      <c r="R54" s="9" t="e">
        <f>(J54+M54+P54)</f>
        <v>#DIV/0!</v>
      </c>
    </row>
    <row r="55" spans="1:18" x14ac:dyDescent="0.25">
      <c r="A55" s="7"/>
      <c r="B55" t="s">
        <v>17</v>
      </c>
      <c r="C55">
        <v>0</v>
      </c>
      <c r="D55">
        <v>0</v>
      </c>
      <c r="E55">
        <v>0</v>
      </c>
    </row>
    <row r="56" spans="1:18" x14ac:dyDescent="0.25">
      <c r="A56" s="7"/>
      <c r="B56" t="s">
        <v>18</v>
      </c>
      <c r="C56">
        <v>0</v>
      </c>
      <c r="D56">
        <v>0</v>
      </c>
      <c r="E56">
        <v>0</v>
      </c>
    </row>
  </sheetData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topLeftCell="K1" workbookViewId="0">
      <selection activeCell="W28" sqref="W28"/>
    </sheetView>
  </sheetViews>
  <sheetFormatPr baseColWidth="10" defaultRowHeight="15.75" x14ac:dyDescent="0.25"/>
  <cols>
    <col min="2" max="2" width="11.5" style="3" bestFit="1" customWidth="1"/>
    <col min="3" max="22" width="10.875" style="3"/>
    <col min="23" max="23" width="11.5" style="3" bestFit="1" customWidth="1"/>
    <col min="24" max="24" width="10.875" style="3"/>
  </cols>
  <sheetData>
    <row r="1" spans="1:24" x14ac:dyDescent="0.25">
      <c r="A1" t="s">
        <v>20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  <c r="J1" s="3" t="s">
        <v>12</v>
      </c>
      <c r="K1" s="3" t="s">
        <v>13</v>
      </c>
      <c r="L1" s="3" t="s">
        <v>14</v>
      </c>
      <c r="M1" s="3" t="s">
        <v>15</v>
      </c>
      <c r="N1" s="3" t="s">
        <v>34</v>
      </c>
      <c r="O1" s="3" t="s">
        <v>35</v>
      </c>
      <c r="P1" s="3" t="s">
        <v>36</v>
      </c>
      <c r="Q1" s="3" t="s">
        <v>37</v>
      </c>
      <c r="R1" s="3" t="s">
        <v>38</v>
      </c>
      <c r="S1" s="3" t="s">
        <v>39</v>
      </c>
      <c r="T1" s="3" t="s">
        <v>40</v>
      </c>
      <c r="U1" s="3" t="s">
        <v>41</v>
      </c>
      <c r="V1" s="3" t="s">
        <v>42</v>
      </c>
      <c r="W1" s="3" t="s">
        <v>43</v>
      </c>
      <c r="X1" s="3" t="s">
        <v>44</v>
      </c>
    </row>
    <row r="2" spans="1:24" s="25" customFormat="1" x14ac:dyDescent="0.25">
      <c r="A2" s="25" t="s">
        <v>21</v>
      </c>
      <c r="B2" s="26">
        <v>405.30220000000003</v>
      </c>
      <c r="C2" s="26">
        <v>6.904200000000003</v>
      </c>
      <c r="D2" s="26">
        <v>1.5771000000000015</v>
      </c>
      <c r="E2" s="26">
        <v>5.3271000000000015</v>
      </c>
      <c r="F2" s="26">
        <v>250.42000000000002</v>
      </c>
      <c r="G2" s="26">
        <v>215.15</v>
      </c>
      <c r="H2" s="26">
        <v>35.27000000000001</v>
      </c>
      <c r="I2" s="26">
        <v>147.97800000000001</v>
      </c>
      <c r="J2" s="26">
        <v>122.45900000000006</v>
      </c>
      <c r="K2" s="26">
        <v>25.518999999999949</v>
      </c>
      <c r="L2" s="26">
        <v>339.18610000000007</v>
      </c>
      <c r="M2" s="26">
        <v>66.11609999999996</v>
      </c>
      <c r="N2" s="26">
        <v>1.7034696579490569</v>
      </c>
      <c r="O2" s="26">
        <v>0.38911705882672271</v>
      </c>
      <c r="P2" s="26">
        <v>1.3143525991223342</v>
      </c>
      <c r="Q2" s="26">
        <v>61.785995733553875</v>
      </c>
      <c r="R2" s="26">
        <v>53.083847065226884</v>
      </c>
      <c r="S2" s="26">
        <v>8.7021486683269931</v>
      </c>
      <c r="T2" s="26">
        <v>36.510534608497068</v>
      </c>
      <c r="U2" s="26">
        <v>30.214245074416088</v>
      </c>
      <c r="V2" s="26">
        <v>6.2962895340809766</v>
      </c>
      <c r="W2" s="26">
        <v>83.687209198469702</v>
      </c>
      <c r="X2" s="26">
        <v>16.312790801530305</v>
      </c>
    </row>
    <row r="3" spans="1:24" s="25" customFormat="1" x14ac:dyDescent="0.25">
      <c r="A3" s="25" t="s">
        <v>22</v>
      </c>
      <c r="B3" s="26">
        <v>468.18100000000004</v>
      </c>
      <c r="C3" s="26">
        <v>1.7710000000000008</v>
      </c>
      <c r="D3" s="26">
        <v>0.58229999999999649</v>
      </c>
      <c r="E3" s="26">
        <v>1.1887000000000043</v>
      </c>
      <c r="F3" s="26">
        <v>314.96500000000003</v>
      </c>
      <c r="G3" s="26">
        <v>226.423</v>
      </c>
      <c r="H3" s="26">
        <v>88.54200000000003</v>
      </c>
      <c r="I3" s="26">
        <v>151.44499999999999</v>
      </c>
      <c r="J3" s="26">
        <v>127.52299999999998</v>
      </c>
      <c r="K3" s="26">
        <v>23.922000000000011</v>
      </c>
      <c r="L3" s="26">
        <v>354.5283</v>
      </c>
      <c r="M3" s="26">
        <v>113.65270000000005</v>
      </c>
      <c r="N3" s="26">
        <v>0.37827250571894216</v>
      </c>
      <c r="O3" s="26">
        <v>0.12437497463587724</v>
      </c>
      <c r="P3" s="26">
        <v>0.25389753108306495</v>
      </c>
      <c r="Q3" s="26">
        <v>67.2741952364577</v>
      </c>
      <c r="R3" s="26">
        <v>48.362278691360814</v>
      </c>
      <c r="S3" s="26">
        <v>18.911916545096879</v>
      </c>
      <c r="T3" s="26">
        <v>32.34753225782336</v>
      </c>
      <c r="U3" s="26">
        <v>27.237969930432879</v>
      </c>
      <c r="V3" s="26">
        <v>5.1095623273904769</v>
      </c>
      <c r="W3" s="26">
        <v>75.724623596429566</v>
      </c>
      <c r="X3" s="26">
        <v>24.275376403570423</v>
      </c>
    </row>
    <row r="4" spans="1:24" s="25" customFormat="1" x14ac:dyDescent="0.25">
      <c r="A4" s="25" t="s">
        <v>23</v>
      </c>
      <c r="B4" s="26">
        <v>374.5492999999999</v>
      </c>
      <c r="C4" s="26">
        <v>4.6953000000000031</v>
      </c>
      <c r="D4" s="26">
        <v>1.2709000000000046</v>
      </c>
      <c r="E4" s="26">
        <v>3.4243999999999986</v>
      </c>
      <c r="F4" s="26">
        <v>249.70699999999994</v>
      </c>
      <c r="G4" s="26">
        <v>152.63100000000003</v>
      </c>
      <c r="H4" s="26">
        <v>97.075999999999908</v>
      </c>
      <c r="I4" s="26">
        <v>120.14699999999998</v>
      </c>
      <c r="J4" s="26">
        <v>100.96800000000009</v>
      </c>
      <c r="K4" s="26">
        <v>19.178999999999888</v>
      </c>
      <c r="L4" s="26">
        <v>254.86990000000014</v>
      </c>
      <c r="M4" s="26">
        <v>119.67939999999979</v>
      </c>
      <c r="N4" s="26">
        <v>1.2535866440012047</v>
      </c>
      <c r="O4" s="26">
        <v>0.33931447742660442</v>
      </c>
      <c r="P4" s="26">
        <v>0.9142721665746002</v>
      </c>
      <c r="Q4" s="26">
        <v>66.668660173707437</v>
      </c>
      <c r="R4" s="26">
        <v>40.750576759855129</v>
      </c>
      <c r="S4" s="26">
        <v>25.918083413852312</v>
      </c>
      <c r="T4" s="26">
        <v>32.07775318229136</v>
      </c>
      <c r="U4" s="26">
        <v>26.957198958855379</v>
      </c>
      <c r="V4" s="26">
        <v>5.1205542234359784</v>
      </c>
      <c r="W4" s="26">
        <v>68.047090196137106</v>
      </c>
      <c r="X4" s="26">
        <v>31.952909803862891</v>
      </c>
    </row>
    <row r="5" spans="1:24" s="25" customFormat="1" x14ac:dyDescent="0.25">
      <c r="A5" s="25" t="s">
        <v>24</v>
      </c>
      <c r="B5" s="26">
        <v>287.29440000000011</v>
      </c>
      <c r="C5" s="26">
        <v>5.2663999999999973</v>
      </c>
      <c r="D5" s="26">
        <v>1.2120999999999995</v>
      </c>
      <c r="E5" s="26">
        <v>4.0542999999999978</v>
      </c>
      <c r="F5" s="26">
        <v>141.01400000000007</v>
      </c>
      <c r="G5" s="26">
        <v>117.65499999999996</v>
      </c>
      <c r="H5" s="26">
        <v>23.359000000000108</v>
      </c>
      <c r="I5" s="26">
        <v>141.01400000000007</v>
      </c>
      <c r="J5" s="26">
        <v>117.65499999999996</v>
      </c>
      <c r="K5" s="26">
        <v>23.359000000000108</v>
      </c>
      <c r="L5" s="26">
        <v>236.52209999999991</v>
      </c>
      <c r="M5" s="26">
        <v>50.772300000000214</v>
      </c>
      <c r="N5" s="26">
        <v>1.8331022115293565</v>
      </c>
      <c r="O5" s="26">
        <v>0.42190171475670918</v>
      </c>
      <c r="P5" s="26">
        <v>1.4112004967726473</v>
      </c>
      <c r="Q5" s="26">
        <v>49.083448894235325</v>
      </c>
      <c r="R5" s="26">
        <v>40.952764829387526</v>
      </c>
      <c r="S5" s="26">
        <v>8.1306840648478005</v>
      </c>
      <c r="T5" s="26">
        <v>49.083448894235325</v>
      </c>
      <c r="U5" s="26">
        <v>40.952764829387526</v>
      </c>
      <c r="V5" s="26">
        <v>8.1306840648478005</v>
      </c>
      <c r="W5" s="26">
        <v>82.327431373531766</v>
      </c>
      <c r="X5" s="26">
        <v>17.672568626468248</v>
      </c>
    </row>
    <row r="6" spans="1:24" x14ac:dyDescent="0.25">
      <c r="A6" t="s">
        <v>25</v>
      </c>
      <c r="B6" s="3">
        <v>139.07830000000001</v>
      </c>
      <c r="C6" s="3">
        <v>1.6233000000000004</v>
      </c>
      <c r="D6" s="3">
        <v>0.30669999999999931</v>
      </c>
      <c r="E6" s="3">
        <v>1.3166000000000011</v>
      </c>
      <c r="F6" s="3">
        <v>76.311999999999998</v>
      </c>
      <c r="G6" s="3">
        <v>64.963999999999942</v>
      </c>
      <c r="H6" s="3">
        <v>11.348000000000056</v>
      </c>
      <c r="I6" s="3">
        <v>61.143000000000001</v>
      </c>
      <c r="J6" s="3">
        <v>51.371000000000038</v>
      </c>
      <c r="K6" s="3">
        <v>9.7719999999999629</v>
      </c>
      <c r="L6" s="3">
        <v>116.64169999999999</v>
      </c>
      <c r="M6" s="3">
        <v>22.43660000000002</v>
      </c>
      <c r="N6" s="3">
        <v>1.1671842408197399</v>
      </c>
      <c r="O6" s="3">
        <v>0.22052325920003285</v>
      </c>
      <c r="P6" s="3">
        <v>0.94666098161970702</v>
      </c>
      <c r="Q6" s="3">
        <v>54.869810746895809</v>
      </c>
      <c r="R6" s="3">
        <v>46.710378254551529</v>
      </c>
      <c r="S6" s="3">
        <v>8.1594324923442798</v>
      </c>
      <c r="T6" s="3">
        <v>43.963005012284441</v>
      </c>
      <c r="U6" s="3">
        <v>36.936747141718037</v>
      </c>
      <c r="V6" s="3">
        <v>7.0262578705664094</v>
      </c>
      <c r="W6" s="3">
        <v>83.867648655469594</v>
      </c>
      <c r="X6" s="3">
        <v>16.132351344530395</v>
      </c>
    </row>
    <row r="7" spans="1:24" x14ac:dyDescent="0.25">
      <c r="A7" t="s">
        <v>26</v>
      </c>
      <c r="B7" s="3">
        <v>124.21070000000002</v>
      </c>
      <c r="C7" s="3">
        <v>0.97169999999999845</v>
      </c>
      <c r="D7" s="3">
        <v>0.26239999999999952</v>
      </c>
      <c r="E7" s="3">
        <v>0.70929999999999893</v>
      </c>
      <c r="F7" s="3">
        <v>63.050999999999959</v>
      </c>
      <c r="G7" s="3">
        <v>54.44899999999997</v>
      </c>
      <c r="H7" s="3">
        <v>8.6019999999999897</v>
      </c>
      <c r="I7" s="3">
        <v>60.188000000000059</v>
      </c>
      <c r="J7" s="3">
        <v>50.760000000000005</v>
      </c>
      <c r="K7" s="3">
        <v>9.4280000000000541</v>
      </c>
      <c r="L7" s="3">
        <v>105.47139999999997</v>
      </c>
      <c r="M7" s="3">
        <v>18.739300000000043</v>
      </c>
      <c r="N7" s="3">
        <v>0.78229975356390258</v>
      </c>
      <c r="O7" s="3">
        <v>0.21125394189067406</v>
      </c>
      <c r="P7" s="3">
        <v>0.57104581167322854</v>
      </c>
      <c r="Q7" s="3">
        <v>50.761327325262599</v>
      </c>
      <c r="R7" s="3">
        <v>43.835998025934934</v>
      </c>
      <c r="S7" s="3">
        <v>6.9253292993276645</v>
      </c>
      <c r="T7" s="3">
        <v>48.456372921173497</v>
      </c>
      <c r="U7" s="3">
        <v>40.866044551717366</v>
      </c>
      <c r="V7" s="3">
        <v>7.5903283694561363</v>
      </c>
      <c r="W7" s="3">
        <v>84.913296519542968</v>
      </c>
      <c r="X7" s="3">
        <v>15.086703480457029</v>
      </c>
    </row>
    <row r="8" spans="1:24" x14ac:dyDescent="0.25">
      <c r="A8" t="s">
        <v>27</v>
      </c>
      <c r="B8" s="3">
        <v>117.7002</v>
      </c>
      <c r="C8" s="3">
        <v>0.95819999999999794</v>
      </c>
      <c r="D8" s="3">
        <v>0.21649999999999636</v>
      </c>
      <c r="E8" s="3">
        <v>0.74170000000000158</v>
      </c>
      <c r="F8" s="3">
        <v>55.55</v>
      </c>
      <c r="G8" s="3">
        <v>47.828000000000017</v>
      </c>
      <c r="H8" s="3">
        <v>7.72199999999998</v>
      </c>
      <c r="I8" s="3">
        <v>61.191999999999993</v>
      </c>
      <c r="J8" s="3">
        <v>51.363999999999947</v>
      </c>
      <c r="K8" s="3">
        <v>9.8280000000000456</v>
      </c>
      <c r="L8" s="3">
        <v>99.408499999999961</v>
      </c>
      <c r="M8" s="3">
        <v>18.291700000000027</v>
      </c>
      <c r="N8" s="3">
        <v>0.8141022700046372</v>
      </c>
      <c r="O8" s="3">
        <v>0.18394191343769711</v>
      </c>
      <c r="P8" s="3">
        <v>0.63016035656694003</v>
      </c>
      <c r="Q8" s="3">
        <v>47.196181484823306</v>
      </c>
      <c r="R8" s="3">
        <v>40.63544496950729</v>
      </c>
      <c r="S8" s="3">
        <v>6.5607365153160151</v>
      </c>
      <c r="T8" s="3">
        <v>51.989716245172048</v>
      </c>
      <c r="U8" s="3">
        <v>43.639687952951611</v>
      </c>
      <c r="V8" s="3">
        <v>8.3500282922204434</v>
      </c>
      <c r="W8" s="3">
        <v>84.459074835896601</v>
      </c>
      <c r="X8" s="3">
        <v>15.540925164103399</v>
      </c>
    </row>
    <row r="9" spans="1:24" x14ac:dyDescent="0.25">
      <c r="A9" t="s">
        <v>28</v>
      </c>
      <c r="B9" s="3">
        <v>132.79409999999999</v>
      </c>
      <c r="C9" s="3">
        <v>0.72710000000000008</v>
      </c>
      <c r="D9" s="3">
        <v>0.13109999999999644</v>
      </c>
      <c r="E9" s="3">
        <v>0.59600000000000364</v>
      </c>
      <c r="F9" s="3">
        <v>57.691999999999979</v>
      </c>
      <c r="G9" s="3">
        <v>48.830000000000027</v>
      </c>
      <c r="H9" s="3">
        <v>8.8619999999999521</v>
      </c>
      <c r="I9" s="3">
        <v>74.375</v>
      </c>
      <c r="J9" s="3">
        <v>49.117000000000033</v>
      </c>
      <c r="K9" s="3">
        <v>25.257999999999967</v>
      </c>
      <c r="L9" s="3">
        <v>98.078100000000063</v>
      </c>
      <c r="M9" s="3">
        <v>34.715999999999923</v>
      </c>
      <c r="N9" s="3">
        <v>0.54753938616248776</v>
      </c>
      <c r="O9" s="3">
        <v>9.8724265611195419E-2</v>
      </c>
      <c r="P9" s="3">
        <v>0.44881512055129236</v>
      </c>
      <c r="Q9" s="3">
        <v>43.444701232961393</v>
      </c>
      <c r="R9" s="3">
        <v>36.771211974025981</v>
      </c>
      <c r="S9" s="3">
        <v>6.6734892589354144</v>
      </c>
      <c r="T9" s="3">
        <v>56.007759380876116</v>
      </c>
      <c r="U9" s="3">
        <v>36.987336033754545</v>
      </c>
      <c r="V9" s="3">
        <v>19.020423347121572</v>
      </c>
      <c r="W9" s="3">
        <v>73.857272273391715</v>
      </c>
      <c r="X9" s="3">
        <v>26.142727726608278</v>
      </c>
    </row>
    <row r="10" spans="1:24" s="25" customFormat="1" x14ac:dyDescent="0.25">
      <c r="A10" s="25" t="s">
        <v>29</v>
      </c>
      <c r="B10" s="26">
        <v>376.08890000000002</v>
      </c>
      <c r="C10" s="26">
        <v>3.0959000000000003</v>
      </c>
      <c r="D10" s="26">
        <v>0.90169999999999817</v>
      </c>
      <c r="E10" s="26">
        <v>2.1942000000000021</v>
      </c>
      <c r="F10" s="26">
        <v>267.899</v>
      </c>
      <c r="G10" s="26">
        <v>256.66899999999998</v>
      </c>
      <c r="H10" s="26">
        <v>11.230000000000018</v>
      </c>
      <c r="I10" s="26">
        <v>105.09399999999999</v>
      </c>
      <c r="J10" s="26">
        <v>88.111999999999995</v>
      </c>
      <c r="K10" s="26">
        <v>16.981999999999999</v>
      </c>
      <c r="L10" s="26">
        <v>345.68269999999995</v>
      </c>
      <c r="M10" s="26">
        <v>30.40620000000002</v>
      </c>
      <c r="N10" s="26">
        <v>0.82318302933162879</v>
      </c>
      <c r="O10" s="26">
        <v>0.23975714252667338</v>
      </c>
      <c r="P10" s="26">
        <v>0.58342588680495544</v>
      </c>
      <c r="Q10" s="26">
        <v>71.232892010373078</v>
      </c>
      <c r="R10" s="26">
        <v>68.246895880202786</v>
      </c>
      <c r="S10" s="26">
        <v>2.9859961301702915</v>
      </c>
      <c r="T10" s="26">
        <v>27.943924960295288</v>
      </c>
      <c r="U10" s="26">
        <v>23.428503207619258</v>
      </c>
      <c r="V10" s="26">
        <v>4.515421752676029</v>
      </c>
      <c r="W10" s="26">
        <v>91.915156230348714</v>
      </c>
      <c r="X10" s="26">
        <v>8.0848437696512754</v>
      </c>
    </row>
    <row r="11" spans="1:24" s="25" customFormat="1" x14ac:dyDescent="0.25">
      <c r="A11" s="25" t="s">
        <v>30</v>
      </c>
      <c r="B11" s="26">
        <v>230.50290000000001</v>
      </c>
      <c r="C11" s="26">
        <v>0.11489999999999867</v>
      </c>
      <c r="D11" s="26">
        <v>2.6099999999999568E-2</v>
      </c>
      <c r="E11" s="26">
        <v>8.8799999999999102E-2</v>
      </c>
      <c r="F11" s="26">
        <v>145.75299999999999</v>
      </c>
      <c r="G11" s="26">
        <v>128.32999999999998</v>
      </c>
      <c r="H11" s="26">
        <v>17.423000000000002</v>
      </c>
      <c r="I11" s="26">
        <v>84.635000000000034</v>
      </c>
      <c r="J11" s="24">
        <v>78.627000000000038</v>
      </c>
      <c r="K11" s="24">
        <v>6</v>
      </c>
      <c r="L11" s="26">
        <v>134.36409999999995</v>
      </c>
      <c r="M11" s="26">
        <v>96.138800000000032</v>
      </c>
      <c r="N11" s="26">
        <v>4.9847529033256704E-2</v>
      </c>
      <c r="O11" s="26">
        <v>1.1323067952724052E-2</v>
      </c>
      <c r="P11" s="26">
        <v>3.8524461080532653E-2</v>
      </c>
      <c r="Q11" s="26">
        <v>63.232610088636619</v>
      </c>
      <c r="R11" s="26">
        <v>55.673919937666717</v>
      </c>
      <c r="S11" s="26">
        <v>7.5586901509699018</v>
      </c>
      <c r="T11" s="26">
        <v>36.71754238233013</v>
      </c>
      <c r="U11" s="24">
        <v>34.1</v>
      </c>
      <c r="V11" s="24">
        <v>2.6</v>
      </c>
      <c r="W11" s="26">
        <f>(O11+R11+U11)</f>
        <v>89.785243005619435</v>
      </c>
      <c r="X11" s="26">
        <f>(100-W11)</f>
        <v>10.214756994380565</v>
      </c>
    </row>
    <row r="12" spans="1:24" x14ac:dyDescent="0.25">
      <c r="A12" t="s">
        <v>31</v>
      </c>
      <c r="B12" s="3">
        <v>174.05829999999997</v>
      </c>
      <c r="C12" s="3">
        <v>4.2693000000000012</v>
      </c>
      <c r="D12" s="3">
        <v>0.8960000000000008</v>
      </c>
      <c r="E12" s="3">
        <v>3.3733000000000004</v>
      </c>
      <c r="F12" s="3">
        <v>77.361000000000004</v>
      </c>
      <c r="G12" s="3">
        <v>62.058999999999997</v>
      </c>
      <c r="H12" s="3">
        <v>15.302000000000007</v>
      </c>
      <c r="I12" s="3">
        <v>92.427999999999955</v>
      </c>
      <c r="J12" s="3">
        <v>72.774999999999963</v>
      </c>
      <c r="K12" s="3">
        <v>19.652999999999992</v>
      </c>
      <c r="L12" s="3">
        <v>135.72999999999996</v>
      </c>
      <c r="M12" s="3">
        <v>38.328299999999999</v>
      </c>
      <c r="N12" s="3">
        <v>2.4527988610712628</v>
      </c>
      <c r="O12" s="3">
        <v>0.51477005118400043</v>
      </c>
      <c r="P12" s="3">
        <v>1.9380288098872624</v>
      </c>
      <c r="Q12" s="3">
        <v>44.445453046479265</v>
      </c>
      <c r="R12" s="3">
        <v>35.654145766102509</v>
      </c>
      <c r="S12" s="3">
        <v>8.7913072803767527</v>
      </c>
      <c r="T12" s="3">
        <v>53.101748092449469</v>
      </c>
      <c r="U12" s="3">
        <v>41.810703655039703</v>
      </c>
      <c r="V12" s="3">
        <v>11.291044437409761</v>
      </c>
      <c r="W12" s="3">
        <v>77.97961947232622</v>
      </c>
      <c r="X12" s="3">
        <v>22.02038052767378</v>
      </c>
    </row>
    <row r="13" spans="1:24" x14ac:dyDescent="0.25">
      <c r="A13" t="s">
        <v>32</v>
      </c>
      <c r="B13" s="3">
        <v>184.94170000000014</v>
      </c>
      <c r="C13" s="3">
        <v>3.6217000000000041</v>
      </c>
      <c r="D13" s="3">
        <v>0.63439999999999941</v>
      </c>
      <c r="E13" s="3">
        <v>2.9873000000000047</v>
      </c>
      <c r="F13" s="3">
        <v>107.56400000000006</v>
      </c>
      <c r="G13" s="3">
        <v>62.053999999999974</v>
      </c>
      <c r="H13" s="3">
        <v>45.51000000000009</v>
      </c>
      <c r="I13" s="3">
        <v>73.756000000000057</v>
      </c>
      <c r="J13" s="3">
        <v>61.813000000000002</v>
      </c>
      <c r="K13" s="3">
        <v>11.943000000000055</v>
      </c>
      <c r="L13" s="3">
        <v>124.50139999999998</v>
      </c>
      <c r="M13" s="3">
        <v>60.44030000000015</v>
      </c>
      <c r="N13" s="3">
        <v>1.9582928025426398</v>
      </c>
      <c r="O13" s="3">
        <v>0.3430270187848381</v>
      </c>
      <c r="P13" s="3">
        <v>1.6152657837578017</v>
      </c>
      <c r="Q13" s="3">
        <v>58.161031287156973</v>
      </c>
      <c r="R13" s="3">
        <v>33.553276519032714</v>
      </c>
      <c r="S13" s="3">
        <v>24.607754768124256</v>
      </c>
      <c r="T13" s="3">
        <v>39.880675910300383</v>
      </c>
      <c r="U13" s="3">
        <v>33.422965183081999</v>
      </c>
      <c r="V13" s="3">
        <v>6.4577107272183856</v>
      </c>
      <c r="W13" s="3">
        <v>67.319268720899558</v>
      </c>
      <c r="X13" s="3">
        <v>32.680731279100442</v>
      </c>
    </row>
    <row r="14" spans="1:24" x14ac:dyDescent="0.25">
      <c r="A14" t="s">
        <v>33</v>
      </c>
      <c r="B14" s="3">
        <v>142.59429999999998</v>
      </c>
      <c r="C14" s="3">
        <v>4.2663000000000011</v>
      </c>
      <c r="D14" s="3">
        <v>1.4158000000000044</v>
      </c>
      <c r="E14" s="3">
        <v>2.8504999999999967</v>
      </c>
      <c r="F14" s="3">
        <v>72.38</v>
      </c>
      <c r="G14" s="3">
        <v>59.089000000000027</v>
      </c>
      <c r="H14" s="3">
        <v>13.290999999999968</v>
      </c>
      <c r="I14" s="3">
        <v>65.947999999999993</v>
      </c>
      <c r="J14" s="3">
        <v>55.274000000000001</v>
      </c>
      <c r="K14" s="3">
        <v>10.673999999999992</v>
      </c>
      <c r="L14" s="3">
        <v>115.77880000000003</v>
      </c>
      <c r="M14" s="3">
        <v>26.815499999999957</v>
      </c>
      <c r="N14" s="3">
        <v>2.991914824084835</v>
      </c>
      <c r="O14" s="3">
        <v>0.99288681244622301</v>
      </c>
      <c r="P14" s="3">
        <v>1.9990280116386119</v>
      </c>
      <c r="Q14" s="3">
        <v>50.759392205719308</v>
      </c>
      <c r="R14" s="3">
        <v>41.43854277485147</v>
      </c>
      <c r="S14" s="3">
        <v>9.3208494308678329</v>
      </c>
      <c r="T14" s="3">
        <v>46.248692970195869</v>
      </c>
      <c r="U14" s="3">
        <v>38.763120264975534</v>
      </c>
      <c r="V14" s="3">
        <v>7.4855727052203305</v>
      </c>
      <c r="W14" s="3">
        <v>81.194549852273227</v>
      </c>
      <c r="X14" s="3">
        <v>18.805450147726773</v>
      </c>
    </row>
    <row r="20" spans="2:24" x14ac:dyDescent="0.25">
      <c r="B20" s="3" t="s">
        <v>49</v>
      </c>
      <c r="C20" s="3" t="s">
        <v>54</v>
      </c>
      <c r="O20" s="3" t="s">
        <v>47</v>
      </c>
      <c r="P20" t="s">
        <v>48</v>
      </c>
      <c r="Q20" s="3" t="s">
        <v>37</v>
      </c>
      <c r="R20" s="3" t="s">
        <v>38</v>
      </c>
      <c r="S20" s="3" t="s">
        <v>39</v>
      </c>
      <c r="T20" s="3" t="s">
        <v>40</v>
      </c>
      <c r="U20" s="3" t="s">
        <v>41</v>
      </c>
      <c r="V20" s="3" t="s">
        <v>42</v>
      </c>
      <c r="W20" s="3" t="s">
        <v>43</v>
      </c>
      <c r="X20" s="3" t="s">
        <v>44</v>
      </c>
    </row>
    <row r="21" spans="2:24" x14ac:dyDescent="0.25">
      <c r="B21" s="19" t="s">
        <v>51</v>
      </c>
      <c r="C21" s="3" t="s">
        <v>55</v>
      </c>
      <c r="O21" s="18">
        <v>4</v>
      </c>
      <c r="P21" t="s">
        <v>45</v>
      </c>
      <c r="Q21" s="3">
        <v>61.203075009488579</v>
      </c>
      <c r="R21" s="3">
        <v>45.787366836457586</v>
      </c>
      <c r="S21" s="3">
        <v>15.415708173030996</v>
      </c>
      <c r="T21" s="3">
        <v>37.504817235711776</v>
      </c>
      <c r="U21" s="3">
        <v>31.340544698272964</v>
      </c>
      <c r="V21" s="3">
        <v>6.1642725374388085</v>
      </c>
      <c r="W21" s="3">
        <v>77.446588591142046</v>
      </c>
      <c r="X21" s="3">
        <v>22.553411408857968</v>
      </c>
    </row>
    <row r="22" spans="2:24" x14ac:dyDescent="0.25">
      <c r="O22" s="18"/>
      <c r="P22" t="s">
        <v>46</v>
      </c>
      <c r="Q22" s="3">
        <v>8.4450430380138286</v>
      </c>
      <c r="R22" s="3">
        <v>6.016960074984449</v>
      </c>
      <c r="S22" s="3">
        <v>8.5764564586222907</v>
      </c>
      <c r="T22" s="3">
        <v>7.9813098676350727</v>
      </c>
      <c r="U22" s="3">
        <v>6.5754129474554412</v>
      </c>
      <c r="V22" s="3">
        <v>1.424308525647267</v>
      </c>
      <c r="W22" s="3">
        <v>7.1666753182519258</v>
      </c>
      <c r="X22" s="3">
        <v>7.1666753182519072</v>
      </c>
    </row>
    <row r="23" spans="2:24" x14ac:dyDescent="0.25">
      <c r="O23" s="18"/>
      <c r="P23"/>
    </row>
    <row r="24" spans="2:24" x14ac:dyDescent="0.25">
      <c r="B24" s="19" t="s">
        <v>50</v>
      </c>
      <c r="C24" s="3" t="s">
        <v>56</v>
      </c>
      <c r="O24" s="18">
        <v>4</v>
      </c>
      <c r="P24" t="s">
        <v>45</v>
      </c>
      <c r="Q24" s="3">
        <v>49.068005197485775</v>
      </c>
      <c r="R24" s="3">
        <v>41.988258306004937</v>
      </c>
      <c r="S24" s="3">
        <v>7.0797468914808439</v>
      </c>
      <c r="T24" s="3">
        <v>50.10421338987652</v>
      </c>
      <c r="U24" s="3">
        <v>39.607453920035397</v>
      </c>
      <c r="V24" s="3">
        <v>10.496759469841141</v>
      </c>
      <c r="W24" s="3">
        <v>81.77432307107523</v>
      </c>
      <c r="X24" s="3">
        <v>18.225676928924777</v>
      </c>
    </row>
    <row r="25" spans="2:24" x14ac:dyDescent="0.25">
      <c r="O25" s="18"/>
      <c r="P25" t="s">
        <v>46</v>
      </c>
      <c r="Q25" s="3">
        <v>4.8871791096809227</v>
      </c>
      <c r="R25" s="3">
        <v>4.2724011685268835</v>
      </c>
      <c r="S25" s="3">
        <v>0.73574969114194411</v>
      </c>
      <c r="T25" s="3">
        <v>5.1262980415525821</v>
      </c>
      <c r="U25" s="3">
        <v>3.2578445895062025</v>
      </c>
      <c r="V25" s="3">
        <v>5.7082695490454176</v>
      </c>
      <c r="W25" s="3">
        <v>5.2953675253085786</v>
      </c>
      <c r="X25" s="3">
        <v>5.2953675253085688</v>
      </c>
    </row>
    <row r="26" spans="2:24" x14ac:dyDescent="0.25">
      <c r="O26" s="18"/>
      <c r="P26"/>
      <c r="Q26"/>
      <c r="R26"/>
      <c r="S26"/>
      <c r="T26"/>
      <c r="U26"/>
      <c r="V26"/>
      <c r="W26"/>
      <c r="X26"/>
    </row>
    <row r="27" spans="2:24" x14ac:dyDescent="0.25">
      <c r="B27" s="19" t="s">
        <v>52</v>
      </c>
      <c r="C27" s="3" t="s">
        <v>55</v>
      </c>
      <c r="O27" s="18">
        <v>2</v>
      </c>
      <c r="P27" t="s">
        <v>45</v>
      </c>
      <c r="Q27" s="3">
        <v>67.232751049504856</v>
      </c>
      <c r="R27" s="3">
        <v>61.960407908934755</v>
      </c>
      <c r="S27" s="3">
        <v>5.2723431405700971</v>
      </c>
      <c r="T27" s="3">
        <v>32.330733671312707</v>
      </c>
      <c r="U27" s="3">
        <v>28.76425160380963</v>
      </c>
      <c r="V27" s="3">
        <v>3.5577108763380147</v>
      </c>
      <c r="W27" s="3">
        <f>AVERAGE(W10:W11)</f>
        <v>90.850199617984075</v>
      </c>
      <c r="X27" s="3">
        <f>AVERAGE(X10:X11)</f>
        <v>9.1498003820159202</v>
      </c>
    </row>
    <row r="28" spans="2:24" x14ac:dyDescent="0.25">
      <c r="O28" s="18"/>
      <c r="P28" t="s">
        <v>46</v>
      </c>
      <c r="Q28" s="3">
        <v>5.6570535982639942</v>
      </c>
      <c r="R28" s="3">
        <v>8.8904365486624908</v>
      </c>
      <c r="S28" s="3">
        <v>3.2333829503985823</v>
      </c>
      <c r="T28" s="3">
        <v>6.2038843746572754</v>
      </c>
      <c r="U28" s="3">
        <v>7.5458877473029258</v>
      </c>
      <c r="V28" s="3">
        <v>1.3544077101494409</v>
      </c>
      <c r="W28" s="3">
        <v>23.77536131747717</v>
      </c>
      <c r="X28" s="3">
        <v>23.775361317477142</v>
      </c>
    </row>
    <row r="29" spans="2:24" x14ac:dyDescent="0.25">
      <c r="O29" s="18"/>
      <c r="P29"/>
    </row>
    <row r="30" spans="2:24" x14ac:dyDescent="0.25">
      <c r="B30" s="19" t="s">
        <v>53</v>
      </c>
      <c r="C30" s="3" t="s">
        <v>56</v>
      </c>
      <c r="O30" s="18">
        <v>3</v>
      </c>
      <c r="P30" t="s">
        <v>45</v>
      </c>
      <c r="Q30" s="3">
        <v>51.121958846451854</v>
      </c>
      <c r="R30" s="3">
        <v>36.8819883533289</v>
      </c>
      <c r="S30" s="3">
        <v>14.239970493122946</v>
      </c>
      <c r="T30" s="3">
        <v>46.41037232431524</v>
      </c>
      <c r="U30" s="3">
        <v>37.998929701032409</v>
      </c>
      <c r="V30" s="3">
        <v>8.4114426232828254</v>
      </c>
      <c r="W30" s="3">
        <v>75.497812681832997</v>
      </c>
      <c r="X30" s="3">
        <v>24.502187318167</v>
      </c>
    </row>
    <row r="31" spans="2:24" x14ac:dyDescent="0.25">
      <c r="P31" t="s">
        <v>46</v>
      </c>
      <c r="Q31" s="3">
        <v>6.8649736012432134</v>
      </c>
      <c r="R31" s="3">
        <v>4.0835100153597743</v>
      </c>
      <c r="S31" s="3">
        <v>8.9826675771738334</v>
      </c>
      <c r="T31" s="3">
        <v>6.6120187969757538</v>
      </c>
      <c r="U31" s="3">
        <v>4.2457660771649461</v>
      </c>
      <c r="V31" s="3">
        <v>2.5462138593209063</v>
      </c>
      <c r="W31" s="3">
        <v>7.2629457059561737</v>
      </c>
      <c r="X31" s="3">
        <v>7.2629457059561755</v>
      </c>
    </row>
    <row r="34" spans="1:24" x14ac:dyDescent="0.25">
      <c r="Q34" s="3">
        <f>(Q22*100)/Q21</f>
        <v>13.798396627464481</v>
      </c>
      <c r="R34" s="3">
        <f t="shared" ref="R34:X34" si="0">(R22*100)/R21</f>
        <v>13.141092162988338</v>
      </c>
      <c r="S34" s="3">
        <f t="shared" si="0"/>
        <v>55.634527861823237</v>
      </c>
      <c r="T34" s="3">
        <f t="shared" si="0"/>
        <v>21.28075926213376</v>
      </c>
      <c r="U34" s="3">
        <f t="shared" si="0"/>
        <v>20.980531802364567</v>
      </c>
      <c r="V34" s="3">
        <f t="shared" si="0"/>
        <v>23.105865566402301</v>
      </c>
      <c r="W34" s="3">
        <f t="shared" si="0"/>
        <v>9.2537004516576147</v>
      </c>
      <c r="X34" s="3">
        <f t="shared" si="0"/>
        <v>31.776458063622069</v>
      </c>
    </row>
    <row r="36" spans="1:24" x14ac:dyDescent="0.25">
      <c r="C36" s="3">
        <f>(3.1416*5*5)</f>
        <v>78.540000000000006</v>
      </c>
      <c r="D36" s="3" t="s">
        <v>57</v>
      </c>
    </row>
    <row r="37" spans="1:24" x14ac:dyDescent="0.25">
      <c r="Q37" s="3">
        <f t="shared" ref="Q37:X37" si="1">(Q25*100)/Q24</f>
        <v>9.9600118040489232</v>
      </c>
      <c r="R37" s="3">
        <f t="shared" si="1"/>
        <v>10.175228363582463</v>
      </c>
      <c r="S37" s="3">
        <f t="shared" si="1"/>
        <v>10.39231631327501</v>
      </c>
      <c r="T37" s="3">
        <f t="shared" si="1"/>
        <v>10.231271373653263</v>
      </c>
      <c r="U37" s="3">
        <f t="shared" si="1"/>
        <v>8.2253320197848527</v>
      </c>
      <c r="V37" s="3">
        <f t="shared" si="1"/>
        <v>54.381255143038985</v>
      </c>
      <c r="W37" s="3">
        <f t="shared" si="1"/>
        <v>6.4755871115020298</v>
      </c>
      <c r="X37" s="3">
        <f t="shared" si="1"/>
        <v>29.054435376853622</v>
      </c>
    </row>
    <row r="38" spans="1:24" x14ac:dyDescent="0.25">
      <c r="C38" s="3">
        <f>(7*24*60)</f>
        <v>10080</v>
      </c>
      <c r="D38" s="3" t="s">
        <v>58</v>
      </c>
    </row>
    <row r="40" spans="1:24" x14ac:dyDescent="0.25">
      <c r="Q40" s="3">
        <f t="shared" ref="Q40:X40" si="2">(Q28*100)/Q27</f>
        <v>8.4141337517166139</v>
      </c>
      <c r="R40" s="3">
        <f t="shared" si="2"/>
        <v>14.348576532499685</v>
      </c>
      <c r="S40" s="3">
        <f t="shared" si="2"/>
        <v>61.327247946326906</v>
      </c>
      <c r="T40" s="3">
        <f t="shared" si="2"/>
        <v>19.188814079285887</v>
      </c>
      <c r="U40" s="3">
        <f t="shared" si="2"/>
        <v>26.233561892163134</v>
      </c>
      <c r="V40" s="3">
        <f t="shared" si="2"/>
        <v>38.069639642655432</v>
      </c>
      <c r="W40" s="3">
        <f t="shared" si="2"/>
        <v>26.169850388276707</v>
      </c>
      <c r="X40" s="3">
        <f t="shared" si="2"/>
        <v>259.84568323706816</v>
      </c>
    </row>
    <row r="41" spans="1:24" x14ac:dyDescent="0.25">
      <c r="A41" t="s">
        <v>20</v>
      </c>
      <c r="B41" s="3" t="s">
        <v>4</v>
      </c>
      <c r="C41" s="3" t="s">
        <v>5</v>
      </c>
      <c r="D41" s="3" t="s">
        <v>6</v>
      </c>
      <c r="E41" s="3" t="s">
        <v>7</v>
      </c>
      <c r="F41" s="3" t="s">
        <v>8</v>
      </c>
      <c r="G41" s="3" t="s">
        <v>9</v>
      </c>
      <c r="H41" s="3" t="s">
        <v>10</v>
      </c>
      <c r="I41" s="3" t="s">
        <v>11</v>
      </c>
      <c r="J41" s="3" t="s">
        <v>12</v>
      </c>
      <c r="K41" s="3" t="s">
        <v>13</v>
      </c>
      <c r="L41" s="3" t="s">
        <v>14</v>
      </c>
      <c r="M41" s="3" t="s">
        <v>15</v>
      </c>
    </row>
    <row r="42" spans="1:24" s="21" customFormat="1" x14ac:dyDescent="0.25">
      <c r="B42" s="23">
        <f>(B2/10080)*1000</f>
        <v>40.208551587301592</v>
      </c>
      <c r="C42" s="23"/>
      <c r="D42" s="23"/>
      <c r="E42" s="23"/>
      <c r="F42" s="23">
        <f>(F2/10080)*1000</f>
        <v>24.843253968253968</v>
      </c>
      <c r="G42" s="23"/>
      <c r="H42" s="23"/>
      <c r="I42" s="23">
        <f>(I2/10080)*1000</f>
        <v>14.680357142857144</v>
      </c>
      <c r="J42" s="23"/>
      <c r="K42" s="23"/>
      <c r="L42" s="23">
        <f>(L2/10080)*1000</f>
        <v>33.649414682539685</v>
      </c>
      <c r="M42" s="23">
        <f>(M2/10080)*1000</f>
        <v>6.5591369047619006</v>
      </c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s="21" customFormat="1" x14ac:dyDescent="0.25">
      <c r="B43" s="23">
        <f t="shared" ref="B43:B54" si="3">(B3/10080)*1000</f>
        <v>46.446527777777781</v>
      </c>
      <c r="C43" s="23"/>
      <c r="D43" s="23"/>
      <c r="E43" s="23"/>
      <c r="F43" s="23">
        <f t="shared" ref="F43:F54" si="4">(F3/10080)*1000</f>
        <v>31.246527777777779</v>
      </c>
      <c r="G43" s="23"/>
      <c r="H43" s="23"/>
      <c r="I43" s="23">
        <f t="shared" ref="I43:I54" si="5">(I3/10080)*1000</f>
        <v>15.024305555555555</v>
      </c>
      <c r="J43" s="23"/>
      <c r="K43" s="23"/>
      <c r="L43" s="23">
        <f t="shared" ref="L43:M54" si="6">(L3/10080)*1000</f>
        <v>35.171458333333334</v>
      </c>
      <c r="M43" s="23">
        <f t="shared" si="6"/>
        <v>11.275069444444451</v>
      </c>
      <c r="N43" s="22"/>
      <c r="O43" s="22"/>
      <c r="P43" s="22"/>
      <c r="Q43" s="3">
        <f t="shared" ref="Q43:X43" si="7">(Q31*100)/Q30</f>
        <v>13.428620021902153</v>
      </c>
      <c r="R43" s="3">
        <f t="shared" si="7"/>
        <v>11.071827191744136</v>
      </c>
      <c r="S43" s="3">
        <f t="shared" si="7"/>
        <v>63.080661448785477</v>
      </c>
      <c r="T43" s="3">
        <f t="shared" si="7"/>
        <v>14.24685574761398</v>
      </c>
      <c r="U43" s="3">
        <f t="shared" si="7"/>
        <v>11.173383330977321</v>
      </c>
      <c r="V43" s="3">
        <f t="shared" si="7"/>
        <v>30.270834306983211</v>
      </c>
      <c r="W43" s="3">
        <f t="shared" si="7"/>
        <v>9.6200743411786984</v>
      </c>
      <c r="X43" s="3">
        <f t="shared" si="7"/>
        <v>29.642029961019471</v>
      </c>
    </row>
    <row r="44" spans="1:24" s="21" customFormat="1" x14ac:dyDescent="0.25">
      <c r="B44" s="23">
        <f t="shared" si="3"/>
        <v>37.157668650793639</v>
      </c>
      <c r="C44" s="23"/>
      <c r="D44" s="23"/>
      <c r="E44" s="23"/>
      <c r="F44" s="23">
        <f t="shared" si="4"/>
        <v>24.772519841269833</v>
      </c>
      <c r="G44" s="23"/>
      <c r="H44" s="23"/>
      <c r="I44" s="23">
        <f t="shared" si="5"/>
        <v>11.919345238095236</v>
      </c>
      <c r="J44" s="23"/>
      <c r="K44" s="23"/>
      <c r="L44" s="23">
        <f t="shared" si="6"/>
        <v>25.284712301587316</v>
      </c>
      <c r="M44" s="23">
        <f t="shared" si="6"/>
        <v>11.872956349206328</v>
      </c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s="21" customFormat="1" x14ac:dyDescent="0.25">
      <c r="B45" s="23">
        <f t="shared" si="3"/>
        <v>28.501428571428583</v>
      </c>
      <c r="C45" s="23"/>
      <c r="D45" s="23"/>
      <c r="E45" s="23"/>
      <c r="F45" s="23">
        <f t="shared" si="4"/>
        <v>13.989484126984133</v>
      </c>
      <c r="G45" s="23"/>
      <c r="H45" s="23"/>
      <c r="I45" s="23">
        <f t="shared" si="5"/>
        <v>13.989484126984133</v>
      </c>
      <c r="J45" s="23"/>
      <c r="K45" s="23"/>
      <c r="L45" s="23">
        <f t="shared" si="6"/>
        <v>23.464494047619041</v>
      </c>
      <c r="M45" s="23">
        <f t="shared" si="6"/>
        <v>5.0369345238095447</v>
      </c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spans="1:24" x14ac:dyDescent="0.25">
      <c r="B46" s="18">
        <f t="shared" si="3"/>
        <v>13.797450396825399</v>
      </c>
      <c r="C46" s="18"/>
      <c r="D46" s="18"/>
      <c r="E46" s="18"/>
      <c r="F46" s="18">
        <f t="shared" si="4"/>
        <v>7.5706349206349204</v>
      </c>
      <c r="G46" s="18"/>
      <c r="H46" s="18"/>
      <c r="I46" s="18">
        <f t="shared" si="5"/>
        <v>6.0657738095238098</v>
      </c>
      <c r="J46" s="18"/>
      <c r="K46" s="18"/>
      <c r="L46" s="18">
        <f t="shared" si="6"/>
        <v>11.571597222222222</v>
      </c>
      <c r="M46" s="18">
        <f t="shared" si="6"/>
        <v>2.2258531746031762</v>
      </c>
    </row>
    <row r="47" spans="1:24" x14ac:dyDescent="0.25">
      <c r="B47" s="18">
        <f t="shared" si="3"/>
        <v>12.32249007936508</v>
      </c>
      <c r="C47" s="18"/>
      <c r="D47" s="18"/>
      <c r="E47" s="18"/>
      <c r="F47" s="18">
        <f t="shared" si="4"/>
        <v>6.2550595238095195</v>
      </c>
      <c r="G47" s="18"/>
      <c r="H47" s="18"/>
      <c r="I47" s="18">
        <f t="shared" si="5"/>
        <v>5.9710317460317519</v>
      </c>
      <c r="J47" s="18"/>
      <c r="K47" s="18"/>
      <c r="L47" s="18">
        <f t="shared" si="6"/>
        <v>10.463432539682536</v>
      </c>
      <c r="M47" s="18">
        <f t="shared" si="6"/>
        <v>1.8590575396825439</v>
      </c>
    </row>
    <row r="48" spans="1:24" x14ac:dyDescent="0.25">
      <c r="B48" s="18">
        <f t="shared" si="3"/>
        <v>11.676607142857144</v>
      </c>
      <c r="C48" s="18"/>
      <c r="D48" s="18"/>
      <c r="E48" s="18"/>
      <c r="F48" s="18">
        <f t="shared" si="4"/>
        <v>5.5109126984126977</v>
      </c>
      <c r="G48" s="18"/>
      <c r="H48" s="18"/>
      <c r="I48" s="18">
        <f t="shared" si="5"/>
        <v>6.0706349206349204</v>
      </c>
      <c r="J48" s="18"/>
      <c r="K48" s="18"/>
      <c r="L48" s="18">
        <f t="shared" si="6"/>
        <v>9.8619543650793613</v>
      </c>
      <c r="M48" s="18">
        <f t="shared" si="6"/>
        <v>1.8146527777777806</v>
      </c>
    </row>
    <row r="49" spans="2:24" x14ac:dyDescent="0.25">
      <c r="B49" s="18">
        <f t="shared" si="3"/>
        <v>13.174017857142857</v>
      </c>
      <c r="C49" s="18"/>
      <c r="D49" s="18"/>
      <c r="E49" s="18"/>
      <c r="F49" s="18">
        <f t="shared" si="4"/>
        <v>5.7234126984126963</v>
      </c>
      <c r="G49" s="18"/>
      <c r="H49" s="18"/>
      <c r="I49" s="18">
        <f t="shared" si="5"/>
        <v>7.3784722222222223</v>
      </c>
      <c r="J49" s="18"/>
      <c r="K49" s="18"/>
      <c r="L49" s="18">
        <f t="shared" si="6"/>
        <v>9.7299702380952446</v>
      </c>
      <c r="M49" s="18">
        <f t="shared" si="6"/>
        <v>3.4440476190476113</v>
      </c>
    </row>
    <row r="50" spans="2:24" s="21" customFormat="1" x14ac:dyDescent="0.25">
      <c r="B50" s="23">
        <f t="shared" si="3"/>
        <v>37.310406746031745</v>
      </c>
      <c r="C50" s="23"/>
      <c r="D50" s="23"/>
      <c r="E50" s="23"/>
      <c r="F50" s="23">
        <f t="shared" si="4"/>
        <v>26.577281746031744</v>
      </c>
      <c r="G50" s="23"/>
      <c r="H50" s="23"/>
      <c r="I50" s="23">
        <f t="shared" si="5"/>
        <v>10.425992063492062</v>
      </c>
      <c r="J50" s="23"/>
      <c r="K50" s="23"/>
      <c r="L50" s="23">
        <f t="shared" si="6"/>
        <v>34.29391865079365</v>
      </c>
      <c r="M50" s="23">
        <f t="shared" si="6"/>
        <v>3.0164880952380972</v>
      </c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spans="2:24" s="21" customFormat="1" x14ac:dyDescent="0.25">
      <c r="B51" s="23">
        <f t="shared" si="3"/>
        <v>22.867351190476192</v>
      </c>
      <c r="C51" s="23"/>
      <c r="D51" s="23"/>
      <c r="E51" s="23"/>
      <c r="F51" s="23">
        <f t="shared" si="4"/>
        <v>14.459623015873014</v>
      </c>
      <c r="G51" s="23"/>
      <c r="H51" s="23"/>
      <c r="I51" s="23">
        <f t="shared" si="5"/>
        <v>8.3963293650793691</v>
      </c>
      <c r="J51" s="23"/>
      <c r="K51" s="23"/>
      <c r="L51" s="23">
        <f t="shared" si="6"/>
        <v>13.32977182539682</v>
      </c>
      <c r="M51" s="23">
        <f t="shared" si="6"/>
        <v>9.5375793650793685</v>
      </c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2:24" x14ac:dyDescent="0.25">
      <c r="B52" s="18">
        <f t="shared" si="3"/>
        <v>17.267688492063492</v>
      </c>
      <c r="C52" s="18"/>
      <c r="D52" s="18"/>
      <c r="E52" s="18"/>
      <c r="F52" s="18">
        <f t="shared" si="4"/>
        <v>7.6747023809523807</v>
      </c>
      <c r="G52" s="18"/>
      <c r="H52" s="18"/>
      <c r="I52" s="18">
        <f t="shared" si="5"/>
        <v>9.1694444444444407</v>
      </c>
      <c r="J52" s="18"/>
      <c r="K52" s="18"/>
      <c r="L52" s="18">
        <f t="shared" si="6"/>
        <v>13.465277777777773</v>
      </c>
      <c r="M52" s="18">
        <f t="shared" si="6"/>
        <v>3.8024107142857142</v>
      </c>
    </row>
    <row r="53" spans="2:24" x14ac:dyDescent="0.25">
      <c r="B53" s="18">
        <f t="shared" si="3"/>
        <v>18.347390873015886</v>
      </c>
      <c r="C53" s="18"/>
      <c r="D53" s="18"/>
      <c r="E53" s="18"/>
      <c r="F53" s="18">
        <f t="shared" si="4"/>
        <v>10.671031746031753</v>
      </c>
      <c r="G53" s="18"/>
      <c r="H53" s="18"/>
      <c r="I53" s="18">
        <f t="shared" si="5"/>
        <v>7.3170634920634976</v>
      </c>
      <c r="J53" s="18"/>
      <c r="K53" s="18"/>
      <c r="L53" s="18">
        <f t="shared" si="6"/>
        <v>12.351329365079362</v>
      </c>
      <c r="M53" s="18">
        <f t="shared" si="6"/>
        <v>5.9960615079365231</v>
      </c>
    </row>
    <row r="54" spans="2:24" x14ac:dyDescent="0.25">
      <c r="B54" s="18">
        <f t="shared" si="3"/>
        <v>14.146259920634918</v>
      </c>
      <c r="C54" s="18"/>
      <c r="D54" s="18"/>
      <c r="E54" s="18"/>
      <c r="F54" s="18">
        <f t="shared" si="4"/>
        <v>7.1805555555555554</v>
      </c>
      <c r="G54" s="18"/>
      <c r="H54" s="18"/>
      <c r="I54" s="18">
        <f t="shared" si="5"/>
        <v>6.5424603174603169</v>
      </c>
      <c r="J54" s="18"/>
      <c r="K54" s="18"/>
      <c r="L54" s="18">
        <f t="shared" si="6"/>
        <v>11.485992063492066</v>
      </c>
      <c r="M54" s="18">
        <f t="shared" si="6"/>
        <v>2.6602678571428529</v>
      </c>
    </row>
    <row r="55" spans="2:24" x14ac:dyDescent="0.25">
      <c r="B55" s="20"/>
    </row>
    <row r="56" spans="2:24" x14ac:dyDescent="0.25">
      <c r="B56" s="20"/>
    </row>
    <row r="57" spans="2:24" x14ac:dyDescent="0.25">
      <c r="B57" s="20"/>
    </row>
    <row r="58" spans="2:24" x14ac:dyDescent="0.25">
      <c r="B58" s="20"/>
    </row>
    <row r="59" spans="2:24" x14ac:dyDescent="0.25">
      <c r="B59" s="20"/>
    </row>
    <row r="60" spans="2:24" x14ac:dyDescent="0.25">
      <c r="B60" s="9"/>
    </row>
  </sheetData>
  <sortState ref="A2:X38">
    <sortCondition ref="A2:A38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Hoja1</vt:lpstr>
      <vt:lpstr>datos!Área_de_impresión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Pamela </cp:lastModifiedBy>
  <cp:lastPrinted>2016-01-13T19:02:46Z</cp:lastPrinted>
  <dcterms:created xsi:type="dcterms:W3CDTF">2013-01-30T16:46:58Z</dcterms:created>
  <dcterms:modified xsi:type="dcterms:W3CDTF">2020-12-03T15:18:03Z</dcterms:modified>
</cp:coreProperties>
</file>